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chsoil.sharepoint.com/sites/TM_DE01_Abteilung_IR/Shared Documents/investorrelations/Quartale/2020/Q3/"/>
    </mc:Choice>
  </mc:AlternateContent>
  <xr:revisionPtr revIDLastSave="932" documentId="8_{295D7840-3815-4321-8C89-17CD08829B98}" xr6:coauthVersionLast="45" xr6:coauthVersionMax="45" xr10:uidLastSave="{2F3AA6C4-64C4-4143-83DE-A277B3635294}"/>
  <workbookProtection workbookAlgorithmName="SHA-512" workbookHashValue="yc9VeWI9DnksA/0I1oGzs6sd3qzKvTjW1f/5cKLhqmbmMeG8GlXaa+R6ikqWV+i1y8gElGm5QctGfGI3rWwd3w==" workbookSaltValue="v4p8u191ZmwPBKBAc9xwQQ==" workbookSpinCount="100000" lockStructure="1"/>
  <bookViews>
    <workbookView xWindow="-120" yWindow="-120" windowWidth="29040" windowHeight="15840" xr2:uid="{00000000-000D-0000-FFFF-FFFF00000000}"/>
  </bookViews>
  <sheets>
    <sheet name="FPSE - Factsheet" sheetId="17" r:id="rId1"/>
    <sheet name="Income Statement" sheetId="10" r:id="rId2"/>
    <sheet name="Sales Revenues by Region" sheetId="11" r:id="rId3"/>
    <sheet name="Segments" sheetId="1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'FPSE - Factsheet'!$A$1:$T$40</definedName>
    <definedName name="_xlnm.Print_Area" localSheetId="1">'Income Statement'!$A$1:$Y$31</definedName>
    <definedName name="_xlnm.Print_Area" localSheetId="2">'Sales Revenues by Region'!$A$1:$L$51</definedName>
    <definedName name="_xlnm.Print_Area" localSheetId="3">Segments!$A$1:$L$69</definedName>
    <definedName name="SAPFuncF4Help" localSheetId="0">SAPF4Help()</definedName>
    <definedName name="SAPFuncF4Help" localSheetId="1">SAPF4Help()</definedName>
    <definedName name="SAPFuncF4Help" localSheetId="2">SAPF4Help()</definedName>
    <definedName name="SAPFuncF4Help" localSheetId="3">SAPF4Help()</definedName>
    <definedName name="SAPFuncF4Help">SAPF4Help()</definedName>
    <definedName name="SAPFuncF4HelpHier" localSheetId="0">SAPF4HelpHier()</definedName>
    <definedName name="SAPFuncF4HelpHier" localSheetId="1">SAPF4HelpHier()</definedName>
    <definedName name="SAPFuncF4HelpHier" localSheetId="2">SAPF4HelpHier()</definedName>
    <definedName name="SAPFuncF4HelpHier" localSheetId="3">SAPF4HelpHier()</definedName>
    <definedName name="SAPFuncF4HelpHier">SAPF4HelpHier()</definedName>
    <definedName name="SAPRangeKEYFIG_Tabelle1_Tabelle1D1" localSheetId="0">#REF!</definedName>
    <definedName name="SAPRangeKEYFIG_Tabelle1_Tabelle1D1" localSheetId="1">#REF!</definedName>
    <definedName name="SAPRangeKEYFIG_Tabelle1_Tabelle1D1" localSheetId="2">#REF!</definedName>
    <definedName name="SAPRangeKEYFIG_Tabelle1_Tabelle1D1" localSheetId="3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0">#REF!</definedName>
    <definedName name="SAPRangePOPER_Tabelle1_Tabelle1D1" localSheetId="1">#REF!</definedName>
    <definedName name="SAPRangePOPER_Tabelle1_Tabelle1D1" localSheetId="2">#REF!</definedName>
    <definedName name="SAPRangePOPER_Tabelle1_Tabelle1D1" localSheetId="3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0">#REF!</definedName>
    <definedName name="SAPRangeRCONGR_Tabelle1_Tabelle1D1" localSheetId="1">#REF!</definedName>
    <definedName name="SAPRangeRCONGR_Tabelle1_Tabelle1D1" localSheetId="2">#REF!</definedName>
    <definedName name="SAPRangeRCONGR_Tabelle1_Tabelle1D1" localSheetId="3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0">#REF!</definedName>
    <definedName name="SAPRangeRDIMEN_Tabelle1_Tabelle1D1" localSheetId="1">#REF!</definedName>
    <definedName name="SAPRangeRDIMEN_Tabelle1_Tabelle1D1" localSheetId="2">#REF!</definedName>
    <definedName name="SAPRangeRDIMEN_Tabelle1_Tabelle1D1" localSheetId="3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0">#REF!</definedName>
    <definedName name="SAPRangeRITCLG_Tabelle1_Tabelle1D1" localSheetId="1">#REF!</definedName>
    <definedName name="SAPRangeRITCLG_Tabelle1_Tabelle1D1" localSheetId="2">#REF!</definedName>
    <definedName name="SAPRangeRITCLG_Tabelle1_Tabelle1D1" localSheetId="3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0">#REF!</definedName>
    <definedName name="SAPRangeRITEM_Tabelle1_Tabelle1D1" localSheetId="1">#REF!</definedName>
    <definedName name="SAPRangeRITEM_Tabelle1_Tabelle1D1" localSheetId="2">#REF!</definedName>
    <definedName name="SAPRangeRITEM_Tabelle1_Tabelle1D1" localSheetId="3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0">#REF!</definedName>
    <definedName name="SAPRangeRLDNR_Tabelle1_Tabelle1D1" localSheetId="1">#REF!</definedName>
    <definedName name="SAPRangeRLDNR_Tabelle1_Tabelle1D1" localSheetId="2">#REF!</definedName>
    <definedName name="SAPRangeRLDNR_Tabelle1_Tabelle1D1" localSheetId="3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0">#REF!</definedName>
    <definedName name="SAPRangeRVERS_Tabelle1_Tabelle1D1" localSheetId="1">#REF!</definedName>
    <definedName name="SAPRangeRVERS_Tabelle1_Tabelle1D1" localSheetId="2">#REF!</definedName>
    <definedName name="SAPRangeRVERS_Tabelle1_Tabelle1D1" localSheetId="3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0">#REF!</definedName>
    <definedName name="SAPRangeRYEAR_Tabelle1_Tabelle1D1" localSheetId="1">#REF!</definedName>
    <definedName name="SAPRangeRYEAR_Tabelle1_Tabelle1D1" localSheetId="2">#REF!</definedName>
    <definedName name="SAPRangeRYEAR_Tabelle1_Tabelle1D1" localSheetId="3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3" l="1"/>
  <c r="B25" i="13"/>
  <c r="B24" i="13"/>
  <c r="B23" i="13"/>
  <c r="B21" i="13"/>
  <c r="B20" i="13"/>
  <c r="K9" i="13"/>
  <c r="G12" i="11" l="1"/>
  <c r="K9" i="11"/>
  <c r="K19" i="11"/>
  <c r="J18" i="11"/>
  <c r="J19" i="11"/>
  <c r="J17" i="11"/>
  <c r="H19" i="11"/>
  <c r="H21" i="11" s="1"/>
  <c r="I21" i="11" s="1"/>
  <c r="F18" i="11"/>
  <c r="F19" i="11"/>
  <c r="F20" i="11"/>
  <c r="F17" i="11"/>
  <c r="C21" i="11"/>
  <c r="C18" i="11"/>
  <c r="C19" i="11"/>
  <c r="C20" i="11"/>
  <c r="C17" i="11"/>
  <c r="B18" i="11"/>
  <c r="B19" i="11"/>
  <c r="B20" i="11"/>
  <c r="B17" i="11"/>
  <c r="E8" i="11"/>
  <c r="C12" i="11"/>
  <c r="G8" i="10"/>
  <c r="J26" i="13" l="1"/>
  <c r="H26" i="13"/>
  <c r="F26" i="13"/>
  <c r="D26" i="13"/>
  <c r="B26" i="13"/>
  <c r="J25" i="13"/>
  <c r="I25" i="13"/>
  <c r="H25" i="13"/>
  <c r="G25" i="13"/>
  <c r="F25" i="13"/>
  <c r="E25" i="13"/>
  <c r="D25" i="13"/>
  <c r="C25" i="13"/>
  <c r="I24" i="13"/>
  <c r="E24" i="13"/>
  <c r="J23" i="13"/>
  <c r="C23" i="13"/>
  <c r="K23" i="13" s="1"/>
  <c r="J21" i="13"/>
  <c r="J24" i="13" s="1"/>
  <c r="I21" i="13"/>
  <c r="H21" i="13"/>
  <c r="G21" i="13"/>
  <c r="G24" i="13" s="1"/>
  <c r="F21" i="13"/>
  <c r="F22" i="13" s="1"/>
  <c r="E21" i="13"/>
  <c r="D21" i="13"/>
  <c r="C21" i="13"/>
  <c r="B22" i="13"/>
  <c r="J20" i="13"/>
  <c r="I20" i="13"/>
  <c r="H20" i="13"/>
  <c r="G20" i="13"/>
  <c r="F20" i="13"/>
  <c r="E20" i="13"/>
  <c r="D20" i="13"/>
  <c r="D22" i="13" s="1"/>
  <c r="C20" i="13"/>
  <c r="K14" i="13"/>
  <c r="K13" i="13"/>
  <c r="J12" i="13"/>
  <c r="K12" i="13"/>
  <c r="K11" i="13"/>
  <c r="J10" i="13"/>
  <c r="G10" i="13"/>
  <c r="F10" i="13"/>
  <c r="E10" i="13"/>
  <c r="D10" i="13"/>
  <c r="C10" i="13"/>
  <c r="B10" i="13"/>
  <c r="J12" i="11"/>
  <c r="K12" i="11" s="1"/>
  <c r="H12" i="11"/>
  <c r="F12" i="11"/>
  <c r="B12" i="11"/>
  <c r="D12" i="11" s="1"/>
  <c r="E12" i="11" s="1"/>
  <c r="D11" i="11"/>
  <c r="I10" i="11"/>
  <c r="G10" i="11"/>
  <c r="D10" i="11"/>
  <c r="E10" i="11" s="1"/>
  <c r="G9" i="11"/>
  <c r="D9" i="11"/>
  <c r="E9" i="11" s="1"/>
  <c r="K8" i="11"/>
  <c r="D8" i="11"/>
  <c r="D17" i="11"/>
  <c r="E17" i="11" s="1"/>
  <c r="G17" i="11"/>
  <c r="K17" i="11"/>
  <c r="D18" i="11"/>
  <c r="E18" i="11" s="1"/>
  <c r="G18" i="11"/>
  <c r="K18" i="11"/>
  <c r="D19" i="11"/>
  <c r="E19" i="11" s="1"/>
  <c r="G19" i="11"/>
  <c r="I19" i="11"/>
  <c r="D20" i="11"/>
  <c r="J21" i="11"/>
  <c r="K21" i="11" s="1"/>
  <c r="F21" i="11"/>
  <c r="G21" i="11" s="1"/>
  <c r="B21" i="11"/>
  <c r="D21" i="11" s="1"/>
  <c r="E21" i="11" s="1"/>
  <c r="G28" i="10"/>
  <c r="G27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7" i="10"/>
  <c r="K25" i="13" l="1"/>
  <c r="E22" i="13"/>
  <c r="C22" i="13"/>
  <c r="K10" i="13"/>
  <c r="K20" i="13"/>
  <c r="G22" i="13"/>
  <c r="C24" i="13"/>
  <c r="K24" i="13" s="1"/>
  <c r="J22" i="13"/>
  <c r="K21" i="13"/>
  <c r="I10" i="10"/>
  <c r="I7" i="10"/>
  <c r="K22" i="13" l="1"/>
  <c r="J49" i="13"/>
  <c r="J48" i="13"/>
  <c r="J47" i="13"/>
  <c r="J46" i="13"/>
  <c r="J45" i="13"/>
  <c r="J44" i="13"/>
  <c r="H45" i="13"/>
  <c r="H44" i="13"/>
  <c r="F49" i="13"/>
  <c r="F46" i="13"/>
  <c r="F45" i="13"/>
  <c r="F44" i="13"/>
  <c r="D49" i="13"/>
  <c r="D46" i="13"/>
  <c r="D45" i="13"/>
  <c r="D44" i="13"/>
  <c r="J50" i="13"/>
  <c r="H50" i="13"/>
  <c r="F50" i="13"/>
  <c r="D50" i="13"/>
  <c r="B49" i="13"/>
  <c r="B50" i="13"/>
  <c r="B48" i="13"/>
  <c r="B47" i="13"/>
  <c r="B46" i="13"/>
  <c r="B45" i="13"/>
  <c r="B44" i="13"/>
  <c r="J37" i="11" l="1"/>
  <c r="J36" i="11"/>
  <c r="J35" i="11"/>
  <c r="H37" i="11"/>
  <c r="F38" i="11"/>
  <c r="F37" i="11"/>
  <c r="F36" i="11"/>
  <c r="F35" i="11"/>
  <c r="F39" i="11" s="1"/>
  <c r="B38" i="11"/>
  <c r="B39" i="11" s="1"/>
  <c r="B37" i="11"/>
  <c r="B36" i="11"/>
  <c r="B35" i="11"/>
  <c r="I28" i="11"/>
  <c r="G26" i="11"/>
  <c r="D26" i="11"/>
  <c r="I8" i="10"/>
  <c r="I9" i="10"/>
  <c r="I11" i="10"/>
  <c r="I12" i="10"/>
  <c r="I13" i="10"/>
  <c r="I14" i="10"/>
  <c r="I15" i="10"/>
  <c r="I16" i="10"/>
  <c r="I17" i="10"/>
  <c r="I18" i="10"/>
  <c r="I19" i="10"/>
  <c r="I20" i="10"/>
  <c r="I23" i="10"/>
  <c r="I24" i="10"/>
  <c r="I27" i="10"/>
  <c r="I28" i="10"/>
  <c r="N9" i="10"/>
  <c r="N23" i="10"/>
  <c r="N24" i="10"/>
  <c r="N27" i="10"/>
  <c r="N28" i="10"/>
  <c r="N10" i="10"/>
  <c r="N11" i="10"/>
  <c r="N12" i="10"/>
  <c r="N13" i="10"/>
  <c r="N14" i="10"/>
  <c r="N15" i="10"/>
  <c r="N16" i="10"/>
  <c r="N17" i="10"/>
  <c r="N18" i="10"/>
  <c r="N19" i="10"/>
  <c r="N20" i="10"/>
  <c r="N8" i="10"/>
  <c r="N7" i="10"/>
  <c r="I37" i="11" l="1"/>
  <c r="K37" i="11"/>
  <c r="J39" i="11"/>
  <c r="D38" i="11"/>
  <c r="G34" i="13"/>
  <c r="E34" i="13"/>
  <c r="J36" i="13"/>
  <c r="J34" i="13"/>
  <c r="F34" i="13"/>
  <c r="D34" i="13"/>
  <c r="C36" i="13"/>
  <c r="C34" i="13"/>
  <c r="B34" i="13"/>
  <c r="H49" i="13"/>
  <c r="K49" i="13"/>
  <c r="I49" i="13"/>
  <c r="I45" i="13"/>
  <c r="I48" i="13" s="1"/>
  <c r="I44" i="13"/>
  <c r="G49" i="13"/>
  <c r="G45" i="13"/>
  <c r="G48" i="13" s="1"/>
  <c r="G44" i="13"/>
  <c r="E49" i="13"/>
  <c r="E45" i="13"/>
  <c r="E48" i="13" s="1"/>
  <c r="E44" i="13"/>
  <c r="C49" i="13"/>
  <c r="C47" i="13"/>
  <c r="K47" i="13" s="1"/>
  <c r="C45" i="13"/>
  <c r="K45" i="13" s="1"/>
  <c r="C44" i="13"/>
  <c r="K62" i="13"/>
  <c r="J62" i="13"/>
  <c r="K61" i="13"/>
  <c r="J61" i="13"/>
  <c r="C60" i="13"/>
  <c r="K60" i="13" s="1"/>
  <c r="B60" i="13"/>
  <c r="J60" i="13" s="1"/>
  <c r="K59" i="13"/>
  <c r="J59" i="13"/>
  <c r="G58" i="13"/>
  <c r="F58" i="13"/>
  <c r="E58" i="13"/>
  <c r="D58" i="13"/>
  <c r="C58" i="13"/>
  <c r="B58" i="13"/>
  <c r="K57" i="13"/>
  <c r="K58" i="13" s="1"/>
  <c r="J57" i="13"/>
  <c r="J58" i="13" s="1"/>
  <c r="K56" i="13"/>
  <c r="J56" i="13"/>
  <c r="C38" i="11"/>
  <c r="C37" i="11"/>
  <c r="G37" i="11" s="1"/>
  <c r="C36" i="11"/>
  <c r="C35" i="11"/>
  <c r="H36" i="11"/>
  <c r="J48" i="11"/>
  <c r="H48" i="11"/>
  <c r="F48" i="11"/>
  <c r="C48" i="11"/>
  <c r="B48" i="11"/>
  <c r="D48" i="11" s="1"/>
  <c r="E48" i="11" s="1"/>
  <c r="D47" i="11"/>
  <c r="K46" i="11"/>
  <c r="G46" i="11"/>
  <c r="E46" i="11"/>
  <c r="D46" i="11"/>
  <c r="K45" i="11"/>
  <c r="I45" i="11"/>
  <c r="G45" i="11"/>
  <c r="E45" i="11"/>
  <c r="D45" i="11"/>
  <c r="K44" i="11"/>
  <c r="G44" i="11"/>
  <c r="D44" i="11"/>
  <c r="E44" i="11" s="1"/>
  <c r="H39" i="11" l="1"/>
  <c r="I36" i="11"/>
  <c r="D36" i="11"/>
  <c r="E36" i="11" s="1"/>
  <c r="G36" i="11"/>
  <c r="K36" i="11"/>
  <c r="D37" i="11"/>
  <c r="E37" i="11" s="1"/>
  <c r="C39" i="11"/>
  <c r="K39" i="11" s="1"/>
  <c r="D35" i="11"/>
  <c r="E35" i="11" s="1"/>
  <c r="G35" i="11"/>
  <c r="K35" i="11"/>
  <c r="I48" i="11"/>
  <c r="K44" i="13"/>
  <c r="K46" i="13" s="1"/>
  <c r="C46" i="13"/>
  <c r="C48" i="13"/>
  <c r="K48" i="13" s="1"/>
  <c r="G46" i="13"/>
  <c r="E46" i="13"/>
  <c r="G39" i="11" l="1"/>
  <c r="D39" i="11"/>
  <c r="E39" i="11" s="1"/>
  <c r="I39" i="11"/>
  <c r="G28" i="11"/>
  <c r="K38" i="13" l="1"/>
  <c r="K37" i="13"/>
  <c r="K35" i="13"/>
  <c r="K33" i="13"/>
  <c r="K32" i="13"/>
  <c r="K36" i="13"/>
  <c r="L28" i="10"/>
  <c r="L27" i="10"/>
  <c r="L24" i="10"/>
  <c r="L23" i="10"/>
  <c r="L20" i="10"/>
  <c r="L19" i="10"/>
  <c r="L18" i="10"/>
  <c r="L17" i="10"/>
  <c r="L16" i="10"/>
  <c r="L15" i="10"/>
  <c r="L14" i="10"/>
  <c r="L13" i="10"/>
  <c r="L12" i="10"/>
  <c r="L11" i="10"/>
  <c r="L10" i="10"/>
  <c r="R9" i="10"/>
  <c r="R14" i="10" s="1"/>
  <c r="R16" i="10" s="1"/>
  <c r="R18" i="10" s="1"/>
  <c r="R20" i="10" s="1"/>
  <c r="L9" i="10"/>
  <c r="L8" i="10"/>
  <c r="L7" i="10"/>
  <c r="K34" i="13" l="1"/>
  <c r="J30" i="11" l="1"/>
  <c r="K30" i="11" s="1"/>
  <c r="H30" i="11"/>
  <c r="B30" i="11"/>
  <c r="D29" i="11"/>
  <c r="D28" i="11"/>
  <c r="E28" i="11" s="1"/>
  <c r="K27" i="11"/>
  <c r="G27" i="11"/>
  <c r="D27" i="11"/>
  <c r="E27" i="11" s="1"/>
  <c r="K26" i="11"/>
  <c r="E26" i="11"/>
  <c r="D30" i="11" l="1"/>
  <c r="E30" i="11" s="1"/>
  <c r="T28" i="10" l="1"/>
  <c r="T27" i="10"/>
  <c r="W24" i="10"/>
  <c r="T24" i="10"/>
  <c r="T23" i="10"/>
  <c r="W20" i="10"/>
  <c r="T20" i="10"/>
  <c r="W19" i="10"/>
  <c r="T19" i="10"/>
  <c r="W18" i="10"/>
  <c r="T18" i="10"/>
  <c r="W17" i="10"/>
  <c r="T17" i="10"/>
  <c r="W16" i="10"/>
  <c r="T16" i="10"/>
  <c r="W15" i="10"/>
  <c r="T15" i="10"/>
  <c r="W14" i="10"/>
  <c r="T14" i="10"/>
  <c r="W13" i="10"/>
  <c r="T13" i="10"/>
  <c r="W12" i="10"/>
  <c r="T12" i="10"/>
  <c r="W11" i="10"/>
  <c r="T11" i="10"/>
  <c r="W10" i="10"/>
  <c r="T10" i="10"/>
  <c r="W9" i="10"/>
  <c r="T9" i="10"/>
  <c r="W8" i="10"/>
  <c r="T8" i="10"/>
  <c r="W7" i="10"/>
  <c r="T7" i="10"/>
  <c r="F30" i="11"/>
  <c r="G30" i="11" s="1"/>
</calcChain>
</file>

<file path=xl/sharedStrings.xml><?xml version="1.0" encoding="utf-8"?>
<sst xmlns="http://schemas.openxmlformats.org/spreadsheetml/2006/main" count="321" uniqueCount="72">
  <si>
    <t>FUCHS PETROLUB SE</t>
  </si>
  <si>
    <t>Income Statement</t>
  </si>
  <si>
    <t>in € million</t>
  </si>
  <si>
    <t>FY 2017</t>
  </si>
  <si>
    <t>Q4 2017</t>
  </si>
  <si>
    <t>Q1-3 2017</t>
  </si>
  <si>
    <t>H1 2017</t>
  </si>
  <si>
    <t>Q3 2017</t>
  </si>
  <si>
    <t>Q2 2017</t>
  </si>
  <si>
    <t>Q1 2017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</si>
  <si>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</si>
  <si>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</si>
  <si>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</si>
  <si>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</si>
  <si>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</si>
  <si>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</si>
  <si>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</si>
  <si>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</si>
  <si>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</si>
  <si>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</si>
  <si>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</si>
  <si>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</si>
  <si>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</si>
  <si>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</si>
  <si>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</si>
  <si>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</si>
  <si>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</si>
  <si>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</si>
  <si>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r>
      <t xml:space="preserve">Earnings per share in € </t>
    </r>
    <r>
      <rPr>
        <b/>
        <vertAlign val="superscript"/>
        <sz val="11"/>
        <rFont val="Arial"/>
        <family val="2"/>
      </rPr>
      <t>1</t>
    </r>
  </si>
  <si>
    <t>Ordinary share</t>
  </si>
  <si>
    <t>0.95</t>
  </si>
  <si>
    <t xml:space="preserve">Preference share </t>
  </si>
  <si>
    <t>0.96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</si>
  <si>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</si>
  <si>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</si>
  <si>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</si>
  <si>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</si>
  <si>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</si>
  <si>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</si>
  <si>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</si>
  <si>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</si>
  <si>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</si>
  <si>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</si>
  <si>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</si>
  <si>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</si>
  <si>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</si>
  <si>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</si>
  <si>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</si>
  <si>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</si>
  <si>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</si>
  <si>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Q1 2019</t>
  </si>
  <si>
    <t>* Incl. trainees</t>
  </si>
  <si>
    <t>EMEA</t>
  </si>
  <si>
    <t>Asia-Pacific</t>
  </si>
  <si>
    <t>ASIA-PACIFIC</t>
  </si>
  <si>
    <t>Employees as at March 31*</t>
  </si>
  <si>
    <t>FY 2019</t>
  </si>
  <si>
    <t>Q4 2019</t>
  </si>
  <si>
    <t>Q1-3 2019</t>
  </si>
  <si>
    <t>H1 2019</t>
  </si>
  <si>
    <t>Q3 2019</t>
  </si>
  <si>
    <t>Q2 2019</t>
  </si>
  <si>
    <t>Q1 2020</t>
  </si>
  <si>
    <t>Q2 2020</t>
  </si>
  <si>
    <t>H1 2020</t>
  </si>
  <si>
    <t>Employees as at June 30*</t>
  </si>
  <si>
    <t>Totals may not add up due to rounding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</si>
  <si>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Basic and diluted in both cases. </t>
    </r>
  </si>
  <si>
    <t>Q3 2020</t>
  </si>
  <si>
    <t>Q1-Q3 2020</t>
  </si>
  <si>
    <t>Q1-Q3 2019</t>
  </si>
  <si>
    <t>Employees as at September 30*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</si>
</sst>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0.0%"/>
    <numFmt numFmtId="167" formatCode="#,##0.0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name val="Arial"/>
    </font>
    <font>
      <sz val="10"/>
      <color rgb="FFFF0000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  <border>
      <left style="medium">
        <color theme="3"/>
      </left>
      <right/>
      <top/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 style="thin">
        <color indexed="64"/>
      </bottom>
      <diagonal/>
    </border>
    <border>
      <left style="thick">
        <color theme="0"/>
      </left>
      <right style="thick">
        <color rgb="FF0070C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rgb="FF0070C0"/>
      </right>
      <top style="thin">
        <color indexed="8"/>
      </top>
      <bottom style="thin">
        <color indexed="64"/>
      </bottom>
      <diagonal/>
    </border>
    <border>
      <left style="thick">
        <color theme="0"/>
      </left>
      <right style="thick">
        <color rgb="FF0070C0"/>
      </right>
      <top style="thin">
        <color indexed="64"/>
      </top>
      <bottom style="thin">
        <color indexed="8"/>
      </bottom>
      <diagonal/>
    </border>
    <border>
      <left style="thick">
        <color theme="0"/>
      </left>
      <right style="thick">
        <color rgb="FF0070C0"/>
      </right>
      <top/>
      <bottom/>
      <diagonal/>
    </border>
    <border>
      <left style="thick">
        <color theme="0"/>
      </left>
      <right style="thick">
        <color rgb="FF0070C0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3" borderId="0" applyNumberFormat="0" applyFont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4" borderId="0" applyNumberFormat="0" applyFon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Border="0" applyAlignment="0" applyProtection="0"/>
    <xf numFmtId="0" fontId="5" fillId="0" borderId="0"/>
    <xf numFmtId="0" fontId="5" fillId="0" borderId="0"/>
    <xf numFmtId="0" fontId="1" fillId="0" borderId="0"/>
    <xf numFmtId="0" fontId="2" fillId="0" borderId="0"/>
    <xf numFmtId="9" fontId="15" fillId="0" borderId="0" applyFont="0" applyFill="0" applyBorder="0" applyAlignment="0" applyProtection="0"/>
  </cellStyleXfs>
  <cellXfs count="201">
    <xf numFmtId="0" fontId="0" fillId="0" borderId="0" xfId="0"/>
    <xf numFmtId="0" fontId="4" fillId="5" borderId="0" xfId="0" applyFont="1" applyFill="1" applyBorder="1"/>
    <xf numFmtId="0" fontId="5" fillId="5" borderId="0" xfId="0" applyFont="1" applyFill="1" applyBorder="1"/>
    <xf numFmtId="0" fontId="7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3" fontId="9" fillId="5" borderId="1" xfId="0" applyNumberFormat="1" applyFont="1" applyFill="1" applyBorder="1"/>
    <xf numFmtId="0" fontId="9" fillId="5" borderId="0" xfId="0" applyFont="1" applyFill="1" applyBorder="1"/>
    <xf numFmtId="0" fontId="9" fillId="5" borderId="2" xfId="0" applyFont="1" applyFill="1" applyBorder="1"/>
    <xf numFmtId="0" fontId="9" fillId="5" borderId="2" xfId="0" quotePrefix="1" applyFont="1" applyFill="1" applyBorder="1" applyAlignment="1">
      <alignment horizontal="right"/>
    </xf>
    <xf numFmtId="165" fontId="9" fillId="5" borderId="2" xfId="0" applyNumberFormat="1" applyFont="1" applyFill="1" applyBorder="1"/>
    <xf numFmtId="0" fontId="7" fillId="5" borderId="1" xfId="0" applyFont="1" applyFill="1" applyBorder="1"/>
    <xf numFmtId="0" fontId="7" fillId="5" borderId="1" xfId="0" quotePrefix="1" applyFont="1" applyFill="1" applyBorder="1" applyAlignment="1">
      <alignment horizontal="right"/>
    </xf>
    <xf numFmtId="165" fontId="7" fillId="5" borderId="1" xfId="0" applyNumberFormat="1" applyFont="1" applyFill="1" applyBorder="1"/>
    <xf numFmtId="0" fontId="8" fillId="5" borderId="0" xfId="0" applyFont="1" applyFill="1" applyBorder="1"/>
    <xf numFmtId="165" fontId="9" fillId="5" borderId="0" xfId="0" applyNumberFormat="1" applyFont="1" applyFill="1" applyBorder="1"/>
    <xf numFmtId="0" fontId="9" fillId="5" borderId="1" xfId="0" quotePrefix="1" applyFont="1" applyFill="1" applyBorder="1" applyAlignment="1">
      <alignment horizontal="right"/>
    </xf>
    <xf numFmtId="165" fontId="9" fillId="5" borderId="1" xfId="0" applyNumberFormat="1" applyFont="1" applyFill="1" applyBorder="1"/>
    <xf numFmtId="0" fontId="7" fillId="5" borderId="2" xfId="0" applyFont="1" applyFill="1" applyBorder="1"/>
    <xf numFmtId="0" fontId="9" fillId="5" borderId="2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1" fillId="5" borderId="0" xfId="0" applyFont="1" applyFill="1" applyBorder="1" applyAlignment="1">
      <alignment horizontal="right"/>
    </xf>
    <xf numFmtId="49" fontId="7" fillId="5" borderId="0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165" fontId="7" fillId="5" borderId="3" xfId="0" applyNumberFormat="1" applyFont="1" applyFill="1" applyBorder="1"/>
    <xf numFmtId="165" fontId="9" fillId="5" borderId="5" xfId="0" applyNumberFormat="1" applyFont="1" applyFill="1" applyBorder="1"/>
    <xf numFmtId="165" fontId="7" fillId="5" borderId="5" xfId="0" applyNumberFormat="1" applyFont="1" applyFill="1" applyBorder="1"/>
    <xf numFmtId="0" fontId="7" fillId="5" borderId="8" xfId="0" applyFont="1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horizontal="right"/>
    </xf>
    <xf numFmtId="165" fontId="9" fillId="5" borderId="8" xfId="0" applyNumberFormat="1" applyFont="1" applyFill="1" applyBorder="1"/>
    <xf numFmtId="0" fontId="9" fillId="5" borderId="9" xfId="0" applyFont="1" applyFill="1" applyBorder="1"/>
    <xf numFmtId="0" fontId="9" fillId="5" borderId="9" xfId="0" applyFont="1" applyFill="1" applyBorder="1" applyAlignment="1">
      <alignment horizontal="right"/>
    </xf>
    <xf numFmtId="165" fontId="9" fillId="5" borderId="9" xfId="0" applyNumberFormat="1" applyFont="1" applyFill="1" applyBorder="1"/>
    <xf numFmtId="4" fontId="7" fillId="5" borderId="10" xfId="0" applyNumberFormat="1" applyFont="1" applyFill="1" applyBorder="1"/>
    <xf numFmtId="4" fontId="9" fillId="5" borderId="11" xfId="0" applyNumberFormat="1" applyFont="1" applyFill="1" applyBorder="1"/>
    <xf numFmtId="4" fontId="9" fillId="5" borderId="5" xfId="0" applyNumberFormat="1" applyFont="1" applyFill="1" applyBorder="1"/>
    <xf numFmtId="165" fontId="7" fillId="6" borderId="3" xfId="0" applyNumberFormat="1" applyFont="1" applyFill="1" applyBorder="1"/>
    <xf numFmtId="165" fontId="7" fillId="6" borderId="5" xfId="0" applyNumberFormat="1" applyFont="1" applyFill="1" applyBorder="1"/>
    <xf numFmtId="165" fontId="9" fillId="6" borderId="5" xfId="0" applyNumberFormat="1" applyFont="1" applyFill="1" applyBorder="1"/>
    <xf numFmtId="4" fontId="7" fillId="6" borderId="10" xfId="0" applyNumberFormat="1" applyFont="1" applyFill="1" applyBorder="1"/>
    <xf numFmtId="0" fontId="9" fillId="5" borderId="2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49" fontId="7" fillId="5" borderId="12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>
      <alignment horizontal="left"/>
    </xf>
    <xf numFmtId="0" fontId="7" fillId="5" borderId="18" xfId="0" applyFont="1" applyFill="1" applyBorder="1" applyAlignment="1">
      <alignment horizontal="right"/>
    </xf>
    <xf numFmtId="0" fontId="7" fillId="5" borderId="17" xfId="0" applyFont="1" applyFill="1" applyBorder="1" applyAlignment="1">
      <alignment horizontal="right"/>
    </xf>
    <xf numFmtId="3" fontId="9" fillId="5" borderId="4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0" fontId="9" fillId="5" borderId="19" xfId="0" applyFont="1" applyFill="1" applyBorder="1"/>
    <xf numFmtId="0" fontId="9" fillId="5" borderId="7" xfId="0" applyFont="1" applyFill="1" applyBorder="1"/>
    <xf numFmtId="4" fontId="9" fillId="5" borderId="0" xfId="0" applyNumberFormat="1" applyFont="1" applyFill="1" applyBorder="1"/>
    <xf numFmtId="3" fontId="9" fillId="5" borderId="4" xfId="0" applyNumberFormat="1" applyFont="1" applyFill="1" applyBorder="1"/>
    <xf numFmtId="1" fontId="5" fillId="5" borderId="0" xfId="0" applyNumberFormat="1" applyFont="1" applyFill="1" applyBorder="1"/>
    <xf numFmtId="1" fontId="9" fillId="5" borderId="4" xfId="0" applyNumberFormat="1" applyFont="1" applyFill="1" applyBorder="1"/>
    <xf numFmtId="1" fontId="9" fillId="5" borderId="6" xfId="0" applyNumberFormat="1" applyFont="1" applyFill="1" applyBorder="1"/>
    <xf numFmtId="1" fontId="7" fillId="5" borderId="3" xfId="0" applyNumberFormat="1" applyFont="1" applyFill="1" applyBorder="1"/>
    <xf numFmtId="1" fontId="9" fillId="5" borderId="3" xfId="0" applyNumberFormat="1" applyFont="1" applyFill="1" applyBorder="1"/>
    <xf numFmtId="1" fontId="7" fillId="5" borderId="5" xfId="0" applyNumberFormat="1" applyFont="1" applyFill="1" applyBorder="1"/>
    <xf numFmtId="1" fontId="9" fillId="5" borderId="6" xfId="0" applyNumberFormat="1" applyFont="1" applyFill="1" applyBorder="1" applyAlignment="1">
      <alignment horizontal="right"/>
    </xf>
    <xf numFmtId="1" fontId="9" fillId="5" borderId="5" xfId="0" applyNumberFormat="1" applyFont="1" applyFill="1" applyBorder="1"/>
    <xf numFmtId="1" fontId="7" fillId="5" borderId="10" xfId="0" applyNumberFormat="1" applyFont="1" applyFill="1" applyBorder="1"/>
    <xf numFmtId="2" fontId="9" fillId="5" borderId="11" xfId="0" applyNumberFormat="1" applyFont="1" applyFill="1" applyBorder="1"/>
    <xf numFmtId="3" fontId="9" fillId="6" borderId="6" xfId="0" applyNumberFormat="1" applyFont="1" applyFill="1" applyBorder="1"/>
    <xf numFmtId="3" fontId="7" fillId="6" borderId="3" xfId="0" applyNumberFormat="1" applyFont="1" applyFill="1" applyBorder="1"/>
    <xf numFmtId="3" fontId="9" fillId="6" borderId="3" xfId="0" applyNumberFormat="1" applyFont="1" applyFill="1" applyBorder="1"/>
    <xf numFmtId="4" fontId="9" fillId="6" borderId="11" xfId="0" applyNumberFormat="1" applyFont="1" applyFill="1" applyBorder="1" applyAlignment="1">
      <alignment horizontal="right"/>
    </xf>
    <xf numFmtId="3" fontId="9" fillId="6" borderId="4" xfId="0" applyNumberFormat="1" applyFont="1" applyFill="1" applyBorder="1"/>
    <xf numFmtId="3" fontId="9" fillId="6" borderId="6" xfId="0" applyNumberFormat="1" applyFont="1" applyFill="1" applyBorder="1" applyAlignment="1">
      <alignment horizontal="right"/>
    </xf>
    <xf numFmtId="3" fontId="9" fillId="5" borderId="6" xfId="0" applyNumberFormat="1" applyFont="1" applyFill="1" applyBorder="1"/>
    <xf numFmtId="3" fontId="7" fillId="5" borderId="3" xfId="0" applyNumberFormat="1" applyFont="1" applyFill="1" applyBorder="1"/>
    <xf numFmtId="3" fontId="9" fillId="5" borderId="3" xfId="0" applyNumberFormat="1" applyFont="1" applyFill="1" applyBorder="1"/>
    <xf numFmtId="3" fontId="9" fillId="5" borderId="6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right"/>
    </xf>
    <xf numFmtId="1" fontId="9" fillId="6" borderId="6" xfId="0" applyNumberFormat="1" applyFont="1" applyFill="1" applyBorder="1" applyAlignment="1">
      <alignment horizontal="right"/>
    </xf>
    <xf numFmtId="0" fontId="13" fillId="5" borderId="2" xfId="0" applyFont="1" applyFill="1" applyBorder="1" applyAlignment="1">
      <alignment wrapText="1"/>
    </xf>
    <xf numFmtId="3" fontId="7" fillId="5" borderId="4" xfId="0" applyNumberFormat="1" applyFont="1" applyFill="1" applyBorder="1"/>
    <xf numFmtId="0" fontId="2" fillId="5" borderId="0" xfId="0" applyFont="1" applyFill="1" applyBorder="1"/>
    <xf numFmtId="165" fontId="9" fillId="6" borderId="20" xfId="0" applyNumberFormat="1" applyFont="1" applyFill="1" applyBorder="1"/>
    <xf numFmtId="165" fontId="7" fillId="6" borderId="20" xfId="0" applyNumberFormat="1" applyFont="1" applyFill="1" applyBorder="1"/>
    <xf numFmtId="1" fontId="9" fillId="5" borderId="0" xfId="0" applyNumberFormat="1" applyFont="1" applyFill="1" applyBorder="1"/>
    <xf numFmtId="1" fontId="14" fillId="6" borderId="3" xfId="0" applyNumberFormat="1" applyFont="1" applyFill="1" applyBorder="1"/>
    <xf numFmtId="1" fontId="14" fillId="6" borderId="22" xfId="0" applyNumberFormat="1" applyFont="1" applyFill="1" applyBorder="1"/>
    <xf numFmtId="1" fontId="9" fillId="6" borderId="3" xfId="0" applyNumberFormat="1" applyFont="1" applyFill="1" applyBorder="1"/>
    <xf numFmtId="1" fontId="9" fillId="6" borderId="22" xfId="0" applyNumberFormat="1" applyFont="1" applyFill="1" applyBorder="1"/>
    <xf numFmtId="1" fontId="7" fillId="6" borderId="10" xfId="0" applyNumberFormat="1" applyFont="1" applyFill="1" applyBorder="1"/>
    <xf numFmtId="2" fontId="9" fillId="6" borderId="11" xfId="0" applyNumberFormat="1" applyFont="1" applyFill="1" applyBorder="1"/>
    <xf numFmtId="3" fontId="9" fillId="5" borderId="2" xfId="0" applyNumberFormat="1" applyFont="1" applyFill="1" applyBorder="1"/>
    <xf numFmtId="3" fontId="9" fillId="5" borderId="21" xfId="0" applyNumberFormat="1" applyFont="1" applyFill="1" applyBorder="1"/>
    <xf numFmtId="3" fontId="7" fillId="5" borderId="2" xfId="0" applyNumberFormat="1" applyFont="1" applyFill="1" applyBorder="1"/>
    <xf numFmtId="3" fontId="7" fillId="5" borderId="21" xfId="0" applyNumberFormat="1" applyFont="1" applyFill="1" applyBorder="1"/>
    <xf numFmtId="1" fontId="7" fillId="5" borderId="4" xfId="0" applyNumberFormat="1" applyFont="1" applyFill="1" applyBorder="1"/>
    <xf numFmtId="1" fontId="7" fillId="5" borderId="6" xfId="0" applyNumberFormat="1" applyFont="1" applyFill="1" applyBorder="1"/>
    <xf numFmtId="4" fontId="9" fillId="5" borderId="2" xfId="0" applyNumberFormat="1" applyFont="1" applyFill="1" applyBorder="1"/>
    <xf numFmtId="2" fontId="9" fillId="5" borderId="4" xfId="0" applyNumberFormat="1" applyFont="1" applyFill="1" applyBorder="1"/>
    <xf numFmtId="0" fontId="7" fillId="0" borderId="3" xfId="0" applyFont="1" applyFill="1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1" fontId="2" fillId="5" borderId="0" xfId="0" applyNumberFormat="1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wrapText="1" indent="2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0" fillId="5" borderId="0" xfId="0" applyFill="1"/>
    <xf numFmtId="0" fontId="7" fillId="5" borderId="24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3" fontId="13" fillId="5" borderId="2" xfId="0" applyNumberFormat="1" applyFont="1" applyFill="1" applyBorder="1"/>
    <xf numFmtId="3" fontId="7" fillId="5" borderId="1" xfId="0" applyNumberFormat="1" applyFont="1" applyFill="1" applyBorder="1"/>
    <xf numFmtId="3" fontId="9" fillId="6" borderId="27" xfId="0" applyNumberFormat="1" applyFont="1" applyFill="1" applyBorder="1"/>
    <xf numFmtId="3" fontId="7" fillId="6" borderId="32" xfId="0" applyNumberFormat="1" applyFont="1" applyFill="1" applyBorder="1"/>
    <xf numFmtId="3" fontId="9" fillId="5" borderId="23" xfId="0" applyNumberFormat="1" applyFont="1" applyFill="1" applyBorder="1"/>
    <xf numFmtId="9" fontId="9" fillId="6" borderId="4" xfId="0" applyNumberFormat="1" applyFont="1" applyFill="1" applyBorder="1"/>
    <xf numFmtId="3" fontId="9" fillId="5" borderId="23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9" fontId="7" fillId="6" borderId="4" xfId="0" applyNumberFormat="1" applyFont="1" applyFill="1" applyBorder="1"/>
    <xf numFmtId="3" fontId="9" fillId="0" borderId="6" xfId="0" applyNumberFormat="1" applyFont="1" applyBorder="1"/>
    <xf numFmtId="3" fontId="9" fillId="0" borderId="3" xfId="0" applyNumberFormat="1" applyFont="1" applyBorder="1"/>
    <xf numFmtId="9" fontId="9" fillId="6" borderId="3" xfId="0" applyNumberFormat="1" applyFont="1" applyFill="1" applyBorder="1"/>
    <xf numFmtId="3" fontId="9" fillId="5" borderId="28" xfId="0" applyNumberFormat="1" applyFont="1" applyFill="1" applyBorder="1"/>
    <xf numFmtId="9" fontId="9" fillId="6" borderId="29" xfId="0" applyNumberFormat="1" applyFont="1" applyFill="1" applyBorder="1"/>
    <xf numFmtId="3" fontId="9" fillId="5" borderId="30" xfId="0" applyNumberFormat="1" applyFont="1" applyFill="1" applyBorder="1"/>
    <xf numFmtId="3" fontId="7" fillId="5" borderId="33" xfId="0" applyNumberFormat="1" applyFont="1" applyFill="1" applyBorder="1"/>
    <xf numFmtId="9" fontId="7" fillId="6" borderId="34" xfId="0" applyNumberFormat="1" applyFont="1" applyFill="1" applyBorder="1"/>
    <xf numFmtId="3" fontId="9" fillId="0" borderId="28" xfId="0" applyNumberFormat="1" applyFont="1" applyBorder="1" applyAlignment="1">
      <alignment horizontal="right"/>
    </xf>
    <xf numFmtId="3" fontId="9" fillId="5" borderId="31" xfId="0" applyNumberFormat="1" applyFont="1" applyFill="1" applyBorder="1"/>
    <xf numFmtId="3" fontId="7" fillId="0" borderId="3" xfId="0" applyNumberFormat="1" applyFont="1" applyBorder="1"/>
    <xf numFmtId="9" fontId="7" fillId="6" borderId="3" xfId="0" applyNumberFormat="1" applyFont="1" applyFill="1" applyBorder="1"/>
    <xf numFmtId="3" fontId="9" fillId="6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right"/>
    </xf>
    <xf numFmtId="3" fontId="9" fillId="6" borderId="4" xfId="0" applyNumberFormat="1" applyFont="1" applyFill="1" applyBorder="1" applyAlignment="1">
      <alignment horizontal="right"/>
    </xf>
    <xf numFmtId="165" fontId="9" fillId="6" borderId="4" xfId="0" applyNumberFormat="1" applyFont="1" applyFill="1" applyBorder="1" applyAlignment="1">
      <alignment horizontal="right"/>
    </xf>
    <xf numFmtId="3" fontId="7" fillId="6" borderId="4" xfId="0" applyNumberFormat="1" applyFont="1" applyFill="1" applyBorder="1"/>
    <xf numFmtId="9" fontId="9" fillId="6" borderId="29" xfId="0" applyNumberFormat="1" applyFont="1" applyFill="1" applyBorder="1" applyAlignment="1">
      <alignment horizontal="right"/>
    </xf>
    <xf numFmtId="9" fontId="9" fillId="6" borderId="4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" fontId="9" fillId="5" borderId="4" xfId="0" applyNumberFormat="1" applyFont="1" applyFill="1" applyBorder="1" applyAlignment="1">
      <alignment horizontal="right"/>
    </xf>
    <xf numFmtId="9" fontId="9" fillId="6" borderId="3" xfId="0" applyNumberFormat="1" applyFont="1" applyFill="1" applyBorder="1" applyAlignment="1">
      <alignment horizontal="right"/>
    </xf>
    <xf numFmtId="9" fontId="9" fillId="6" borderId="29" xfId="14" applyFont="1" applyFill="1" applyBorder="1"/>
    <xf numFmtId="3" fontId="7" fillId="5" borderId="1" xfId="0" applyNumberFormat="1" applyFont="1" applyFill="1" applyBorder="1" applyAlignment="1">
      <alignment horizontal="right"/>
    </xf>
    <xf numFmtId="3" fontId="7" fillId="5" borderId="5" xfId="0" applyNumberFormat="1" applyFont="1" applyFill="1" applyBorder="1"/>
    <xf numFmtId="3" fontId="9" fillId="5" borderId="0" xfId="0" applyNumberFormat="1" applyFont="1" applyFill="1" applyBorder="1"/>
    <xf numFmtId="3" fontId="7" fillId="6" borderId="20" xfId="0" applyNumberFormat="1" applyFont="1" applyFill="1" applyBorder="1"/>
    <xf numFmtId="3" fontId="7" fillId="6" borderId="5" xfId="0" applyNumberFormat="1" applyFont="1" applyFill="1" applyBorder="1"/>
    <xf numFmtId="3" fontId="9" fillId="5" borderId="5" xfId="0" applyNumberFormat="1" applyFont="1" applyFill="1" applyBorder="1"/>
    <xf numFmtId="3" fontId="9" fillId="6" borderId="20" xfId="0" applyNumberFormat="1" applyFont="1" applyFill="1" applyBorder="1"/>
    <xf numFmtId="3" fontId="9" fillId="6" borderId="5" xfId="0" applyNumberFormat="1" applyFont="1" applyFill="1" applyBorder="1"/>
    <xf numFmtId="3" fontId="7" fillId="5" borderId="10" xfId="0" applyNumberFormat="1" applyFont="1" applyFill="1" applyBorder="1"/>
    <xf numFmtId="3" fontId="7" fillId="6" borderId="10" xfId="0" applyNumberFormat="1" applyFont="1" applyFill="1" applyBorder="1"/>
    <xf numFmtId="0" fontId="5" fillId="0" borderId="0" xfId="0" applyFont="1" applyFill="1" applyBorder="1"/>
    <xf numFmtId="3" fontId="7" fillId="7" borderId="4" xfId="0" applyNumberFormat="1" applyFont="1" applyFill="1" applyBorder="1"/>
    <xf numFmtId="3" fontId="9" fillId="7" borderId="4" xfId="0" applyNumberFormat="1" applyFont="1" applyFill="1" applyBorder="1"/>
    <xf numFmtId="3" fontId="7" fillId="7" borderId="3" xfId="0" applyNumberFormat="1" applyFont="1" applyFill="1" applyBorder="1"/>
    <xf numFmtId="3" fontId="9" fillId="7" borderId="6" xfId="0" applyNumberFormat="1" applyFont="1" applyFill="1" applyBorder="1"/>
    <xf numFmtId="3" fontId="7" fillId="7" borderId="5" xfId="0" applyNumberFormat="1" applyFont="1" applyFill="1" applyBorder="1"/>
    <xf numFmtId="4" fontId="9" fillId="7" borderId="6" xfId="0" applyNumberFormat="1" applyFont="1" applyFill="1" applyBorder="1"/>
    <xf numFmtId="0" fontId="7" fillId="0" borderId="14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3" fontId="7" fillId="5" borderId="38" xfId="0" applyNumberFormat="1" applyFont="1" applyFill="1" applyBorder="1"/>
    <xf numFmtId="3" fontId="9" fillId="5" borderId="39" xfId="0" applyNumberFormat="1" applyFont="1" applyFill="1" applyBorder="1"/>
    <xf numFmtId="3" fontId="7" fillId="5" borderId="36" xfId="0" applyNumberFormat="1" applyFont="1" applyFill="1" applyBorder="1"/>
    <xf numFmtId="3" fontId="9" fillId="5" borderId="36" xfId="0" applyNumberFormat="1" applyFont="1" applyFill="1" applyBorder="1"/>
    <xf numFmtId="3" fontId="9" fillId="5" borderId="38" xfId="0" applyNumberFormat="1" applyFont="1" applyFill="1" applyBorder="1"/>
    <xf numFmtId="3" fontId="7" fillId="5" borderId="40" xfId="0" applyNumberFormat="1" applyFont="1" applyFill="1" applyBorder="1"/>
    <xf numFmtId="3" fontId="7" fillId="5" borderId="41" xfId="0" applyNumberFormat="1" applyFont="1" applyFill="1" applyBorder="1"/>
    <xf numFmtId="3" fontId="9" fillId="5" borderId="39" xfId="0" applyNumberFormat="1" applyFont="1" applyFill="1" applyBorder="1" applyAlignment="1">
      <alignment horizontal="right"/>
    </xf>
    <xf numFmtId="3" fontId="9" fillId="5" borderId="41" xfId="0" applyNumberFormat="1" applyFont="1" applyFill="1" applyBorder="1"/>
    <xf numFmtId="3" fontId="7" fillId="5" borderId="37" xfId="0" applyNumberFormat="1" applyFont="1" applyFill="1" applyBorder="1"/>
    <xf numFmtId="4" fontId="9" fillId="5" borderId="4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6" borderId="4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0" borderId="0" xfId="0" applyFont="1" applyFill="1" applyBorder="1"/>
    <xf numFmtId="0" fontId="6" fillId="5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167" fontId="2" fillId="5" borderId="0" xfId="0" applyNumberFormat="1" applyFont="1" applyFill="1"/>
    <xf numFmtId="0" fontId="3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9" fillId="5" borderId="8" xfId="0" applyFont="1" applyFill="1" applyBorder="1" applyAlignment="1">
      <alignment wrapText="1"/>
    </xf>
    <xf numFmtId="0" fontId="7" fillId="5" borderId="2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5" borderId="35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15">
    <cellStyle name="Komma 2" xfId="1" xr:uid="{00000000-0005-0000-0000-000000000000}"/>
    <cellStyle name="Prozent" xfId="14" builtinId="5"/>
    <cellStyle name="Prozent 2" xfId="2" xr:uid="{00000000-0005-0000-0000-000003000000}"/>
    <cellStyle name="SAPError" xfId="3" xr:uid="{00000000-0005-0000-0000-000004000000}"/>
    <cellStyle name="SAPKey" xfId="4" xr:uid="{00000000-0005-0000-0000-000005000000}"/>
    <cellStyle name="SAPLocked" xfId="5" xr:uid="{00000000-0005-0000-0000-000006000000}"/>
    <cellStyle name="SAPOutput" xfId="6" xr:uid="{00000000-0005-0000-0000-000007000000}"/>
    <cellStyle name="SAPSpace" xfId="7" xr:uid="{00000000-0005-0000-0000-000008000000}"/>
    <cellStyle name="SAPText" xfId="8" xr:uid="{00000000-0005-0000-0000-000009000000}"/>
    <cellStyle name="SAPUnLocked" xfId="9" xr:uid="{00000000-0005-0000-0000-00000A000000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3" xfId="13" xr:uid="{00000000-0005-0000-0000-00000E000000}"/>
    <cellStyle name="Standard 3" xfId="12" xr:uid="{00000000-0005-0000-0000-00000F000000}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0</xdr:row>
      <xdr:rowOff>114300</xdr:rowOff>
    </xdr:from>
    <xdr:to>
      <xdr:col>19</xdr:col>
      <xdr:colOff>561974</xdr:colOff>
      <xdr:row>38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7A79A02-5754-4323-B188-617999F13C4B}"/>
            </a:ext>
          </a:extLst>
        </xdr:cNvPr>
        <xdr:cNvSpPr txBox="1"/>
      </xdr:nvSpPr>
      <xdr:spPr>
        <a:xfrm>
          <a:off x="98424" y="114300"/>
          <a:ext cx="12045950" cy="615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Q3 2020</a:t>
          </a:r>
        </a:p>
      </xdr:txBody>
    </xdr:sp>
    <xdr:clientData/>
  </xdr:twoCellAnchor>
  <xdr:twoCellAnchor editAs="oneCell">
    <xdr:from>
      <xdr:col>17</xdr:col>
      <xdr:colOff>85725</xdr:colOff>
      <xdr:row>1</xdr:row>
      <xdr:rowOff>9525</xdr:rowOff>
    </xdr:from>
    <xdr:to>
      <xdr:col>19</xdr:col>
      <xdr:colOff>378704</xdr:colOff>
      <xdr:row>5</xdr:row>
      <xdr:rowOff>102739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7B20D1-30A7-4997-BC09-8F2A74BCD0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448925" y="171450"/>
          <a:ext cx="1512179" cy="74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701995</xdr:colOff>
      <xdr:row>3</xdr:row>
      <xdr:rowOff>134302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8F1FE7EF-C453-472B-8D8F-0D5054AF3F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7486650" y="0"/>
          <a:ext cx="1454469" cy="753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801461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163425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EC055-6626-4D16-B476-9AE6D9A9E64B}">
  <sheetPr>
    <pageSetUpPr fitToPage="1"/>
  </sheetPr>
  <dimension ref="A1"/>
  <sheetViews>
    <sheetView showGridLines="0" tabSelected="1" view="pageBreakPreview" zoomScale="95" zoomScaleNormal="80" zoomScaleSheetLayoutView="100" workbookViewId="0">
      <selection activeCell="E47" sqref="E47"/>
    </sheetView>
  </sheetViews>
  <sheetFormatPr baseColWidth="10" defaultColWidth="8.7109375" defaultRowHeight="12.75" x14ac:dyDescent="0.2"/>
  <sheetData>
    <row r="1" spans="1:1" x14ac:dyDescent="0.2">
      <c r="A1" s="111"/>
    </row>
  </sheetData>
  <sheetProtection algorithmName="SHA-512" hashValue="EJE4LRlx1nwhI9/6lFcopnBWnmqfeMCqbgQf2X1bPEvkjJLX0pqBjncYf1kBC3ubmr5xkAObnRS65A1YD/AUtw==" saltValue="9KtIEAcxp6U4EkUOv6O2uw==" spinCount="100000" sheet="1" objects="1" scenarios="1"/>
  <pageMargins left="0.25" right="0.25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1"/>
  <sheetViews>
    <sheetView tabSelected="1" view="pageBreakPreview" zoomScaleNormal="110" zoomScaleSheetLayoutView="100" workbookViewId="0">
      <selection activeCell="E47" sqref="E47"/>
    </sheetView>
  </sheetViews>
  <sheetFormatPr baseColWidth="10" defaultColWidth="11.42578125" defaultRowHeight="12.75" x14ac:dyDescent="0.2"/>
  <cols>
    <col min="1" max="2" width="11.42578125" style="2"/>
    <col min="3" max="3" width="11.28515625" style="2" customWidth="1"/>
    <col min="4" max="4" width="21.7109375" style="4" customWidth="1"/>
    <col min="5" max="5" width="11.28515625" style="2" customWidth="1"/>
    <col min="6" max="6" width="11.5703125" style="2" customWidth="1"/>
    <col min="7" max="12" width="11.28515625" style="2" customWidth="1"/>
    <col min="13" max="14" width="12.85546875" style="2" customWidth="1"/>
    <col min="15" max="15" width="12.140625" style="2" customWidth="1"/>
    <col min="16" max="16" width="11.28515625" style="2" hidden="1" customWidth="1"/>
    <col min="17" max="17" width="11.28515625" style="2" customWidth="1"/>
    <col min="18" max="18" width="11.42578125" style="56" customWidth="1"/>
    <col min="19" max="20" width="11.42578125" style="56" hidden="1" customWidth="1"/>
    <col min="21" max="21" width="12.85546875" style="56" hidden="1" customWidth="1"/>
    <col min="22" max="22" width="13.140625" style="2" hidden="1" customWidth="1"/>
    <col min="23" max="24" width="0" style="2" hidden="1" customWidth="1"/>
    <col min="25" max="25" width="0" style="56" hidden="1" customWidth="1"/>
    <col min="26" max="16384" width="11.42578125" style="2"/>
  </cols>
  <sheetData>
    <row r="1" spans="1:25" ht="18" x14ac:dyDescent="0.25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00"/>
      <c r="Q1" s="100"/>
      <c r="R1" s="103"/>
      <c r="S1" s="103"/>
      <c r="T1" s="103"/>
      <c r="U1" s="103"/>
      <c r="V1" s="80"/>
      <c r="W1" s="80"/>
      <c r="X1" s="80"/>
      <c r="Y1" s="103"/>
    </row>
    <row r="2" spans="1:25" ht="15.75" x14ac:dyDescent="0.25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01"/>
      <c r="Q2" s="101"/>
      <c r="R2" s="103"/>
      <c r="S2" s="103"/>
      <c r="T2" s="103"/>
      <c r="U2" s="103"/>
      <c r="V2" s="80"/>
      <c r="W2" s="80"/>
      <c r="X2" s="80"/>
      <c r="Y2" s="103"/>
    </row>
    <row r="3" spans="1:25" ht="15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02"/>
      <c r="Q3" s="102"/>
      <c r="R3" s="103"/>
      <c r="S3" s="103"/>
      <c r="T3" s="103"/>
      <c r="U3" s="103"/>
      <c r="V3" s="80"/>
      <c r="W3" s="80"/>
      <c r="X3" s="80"/>
      <c r="Y3" s="103"/>
    </row>
    <row r="4" spans="1:25" ht="16.5" customHeight="1" x14ac:dyDescent="0.25">
      <c r="A4" s="3"/>
      <c r="B4" s="80"/>
      <c r="C4" s="80"/>
      <c r="D4" s="2"/>
      <c r="M4" s="80"/>
      <c r="N4" s="80"/>
      <c r="O4" s="5"/>
      <c r="P4" s="5"/>
      <c r="Q4" s="5"/>
      <c r="R4" s="103"/>
      <c r="S4" s="103"/>
      <c r="T4" s="103"/>
      <c r="U4" s="103"/>
      <c r="V4" s="80"/>
      <c r="W4" s="80"/>
      <c r="X4" s="80"/>
      <c r="Y4" s="103"/>
    </row>
    <row r="5" spans="1:25" ht="16.5" customHeight="1" x14ac:dyDescent="0.25">
      <c r="A5" s="3"/>
      <c r="B5" s="80"/>
      <c r="C5" s="80"/>
      <c r="D5" s="104"/>
      <c r="E5" s="80"/>
      <c r="F5" s="80"/>
      <c r="G5" s="80"/>
      <c r="H5" s="80"/>
      <c r="I5" s="80"/>
      <c r="J5" s="80"/>
      <c r="K5" s="80"/>
      <c r="L5" s="80"/>
      <c r="M5" s="80"/>
      <c r="N5" s="80"/>
      <c r="O5" s="5"/>
      <c r="P5" s="5"/>
      <c r="Q5" s="5"/>
      <c r="R5" s="103"/>
      <c r="S5" s="103"/>
      <c r="T5" s="103"/>
      <c r="U5" s="103"/>
      <c r="V5" s="80"/>
      <c r="W5" s="80"/>
      <c r="X5" s="80"/>
      <c r="Y5" s="103"/>
    </row>
    <row r="6" spans="1:25" ht="16.5" customHeight="1" x14ac:dyDescent="0.25">
      <c r="A6" s="26" t="s">
        <v>2</v>
      </c>
      <c r="B6" s="6"/>
      <c r="C6" s="6"/>
      <c r="D6" s="7"/>
      <c r="E6" s="8"/>
      <c r="F6" s="186" t="s">
        <v>69</v>
      </c>
      <c r="G6" s="146" t="s">
        <v>68</v>
      </c>
      <c r="H6" s="146" t="s">
        <v>64</v>
      </c>
      <c r="I6" s="146" t="s">
        <v>63</v>
      </c>
      <c r="J6" s="164" t="s">
        <v>62</v>
      </c>
      <c r="K6" s="163" t="s">
        <v>56</v>
      </c>
      <c r="L6" s="98" t="s">
        <v>57</v>
      </c>
      <c r="M6" s="98" t="s">
        <v>58</v>
      </c>
      <c r="N6" s="98" t="s">
        <v>60</v>
      </c>
      <c r="O6" s="98" t="s">
        <v>59</v>
      </c>
      <c r="P6" s="98" t="s">
        <v>60</v>
      </c>
      <c r="Q6" s="98" t="s">
        <v>61</v>
      </c>
      <c r="R6" s="99" t="s">
        <v>50</v>
      </c>
      <c r="S6" s="98" t="s">
        <v>3</v>
      </c>
      <c r="T6" s="98" t="s">
        <v>4</v>
      </c>
      <c r="U6" s="98" t="s">
        <v>5</v>
      </c>
      <c r="V6" s="98" t="s">
        <v>6</v>
      </c>
      <c r="W6" s="98" t="s">
        <v>7</v>
      </c>
      <c r="X6" s="98" t="s">
        <v>8</v>
      </c>
      <c r="Y6" s="99" t="s">
        <v>9</v>
      </c>
    </row>
    <row r="7" spans="1:25" ht="17.100000000000001" customHeight="1" x14ac:dyDescent="0.25">
      <c r="A7" s="20" t="s">
        <v>10</v>
      </c>
      <c r="B7" s="10"/>
      <c r="C7" s="10"/>
      <c r="D7" s="11"/>
      <c r="E7" s="12" t="s">
        <v>11</v>
      </c>
      <c r="F7" s="157">
        <v>1740</v>
      </c>
      <c r="G7" s="92">
        <f>F7-H7</f>
        <v>620</v>
      </c>
      <c r="H7" s="157">
        <v>1120</v>
      </c>
      <c r="I7" s="92">
        <f>H7-J7</f>
        <v>504</v>
      </c>
      <c r="J7" s="165">
        <v>616</v>
      </c>
      <c r="K7" s="139">
        <v>2572</v>
      </c>
      <c r="L7" s="92">
        <f>K7-M7</f>
        <v>620</v>
      </c>
      <c r="M7" s="139">
        <v>1952</v>
      </c>
      <c r="N7" s="92">
        <f>M7-O7</f>
        <v>656</v>
      </c>
      <c r="O7" s="139">
        <v>1296</v>
      </c>
      <c r="P7" s="79">
        <v>656</v>
      </c>
      <c r="Q7" s="79">
        <v>653</v>
      </c>
      <c r="R7" s="79">
        <v>643</v>
      </c>
      <c r="S7" s="70">
        <v>2473</v>
      </c>
      <c r="T7" s="57">
        <f>S7-U7</f>
        <v>611</v>
      </c>
      <c r="U7" s="70">
        <v>1862</v>
      </c>
      <c r="V7" s="70">
        <v>1247</v>
      </c>
      <c r="W7" s="55">
        <f>U7-V7</f>
        <v>615</v>
      </c>
      <c r="X7" s="55">
        <v>629</v>
      </c>
      <c r="Y7" s="57">
        <v>618</v>
      </c>
    </row>
    <row r="8" spans="1:25" ht="17.100000000000001" customHeight="1" x14ac:dyDescent="0.2">
      <c r="A8" s="10" t="s">
        <v>12</v>
      </c>
      <c r="B8" s="10"/>
      <c r="C8" s="10"/>
      <c r="D8" s="11"/>
      <c r="E8" s="12"/>
      <c r="F8" s="158">
        <v>-1125</v>
      </c>
      <c r="G8" s="90">
        <f>F8-H8</f>
        <v>-395</v>
      </c>
      <c r="H8" s="158">
        <v>-730</v>
      </c>
      <c r="I8" s="90">
        <f t="shared" ref="I8:I28" si="0">H8-J8</f>
        <v>-332</v>
      </c>
      <c r="J8" s="166">
        <v>-398</v>
      </c>
      <c r="K8" s="66">
        <v>-1682</v>
      </c>
      <c r="L8" s="90">
        <f t="shared" ref="L8:L20" si="1">K8-M8</f>
        <v>-402</v>
      </c>
      <c r="M8" s="66">
        <v>-1280</v>
      </c>
      <c r="N8" s="90">
        <f>M8-O8</f>
        <v>-425</v>
      </c>
      <c r="O8" s="66">
        <v>-855</v>
      </c>
      <c r="P8" s="55">
        <v>-425</v>
      </c>
      <c r="Q8" s="72">
        <v>-429</v>
      </c>
      <c r="R8" s="72">
        <v>-426</v>
      </c>
      <c r="S8" s="66">
        <v>-1591</v>
      </c>
      <c r="T8" s="57">
        <f t="shared" ref="T8:T20" si="2">S8-U8</f>
        <v>-396</v>
      </c>
      <c r="U8" s="66">
        <v>-1195</v>
      </c>
      <c r="V8" s="66">
        <v>-795</v>
      </c>
      <c r="W8" s="55">
        <f>U8-V8</f>
        <v>-400</v>
      </c>
      <c r="X8" s="55">
        <v>-403</v>
      </c>
      <c r="Y8" s="58">
        <v>-392</v>
      </c>
    </row>
    <row r="9" spans="1:25" s="16" customFormat="1" ht="17.100000000000001" customHeight="1" x14ac:dyDescent="0.25">
      <c r="A9" s="13" t="s">
        <v>13</v>
      </c>
      <c r="B9" s="13"/>
      <c r="C9" s="13"/>
      <c r="D9" s="14"/>
      <c r="E9" s="15"/>
      <c r="F9" s="159">
        <v>615</v>
      </c>
      <c r="G9" s="92">
        <f t="shared" ref="G9" si="3">F9-H9</f>
        <v>225</v>
      </c>
      <c r="H9" s="159">
        <v>390</v>
      </c>
      <c r="I9" s="92">
        <f t="shared" si="0"/>
        <v>172</v>
      </c>
      <c r="J9" s="167">
        <v>218</v>
      </c>
      <c r="K9" s="67">
        <v>890</v>
      </c>
      <c r="L9" s="92">
        <f t="shared" si="1"/>
        <v>218</v>
      </c>
      <c r="M9" s="67">
        <v>672</v>
      </c>
      <c r="N9" s="92">
        <f>M9-O9</f>
        <v>231</v>
      </c>
      <c r="O9" s="67">
        <v>441</v>
      </c>
      <c r="P9" s="79">
        <v>231</v>
      </c>
      <c r="Q9" s="73">
        <v>224</v>
      </c>
      <c r="R9" s="73">
        <f>R7+R8</f>
        <v>217</v>
      </c>
      <c r="S9" s="67">
        <v>882</v>
      </c>
      <c r="T9" s="94">
        <f t="shared" si="2"/>
        <v>215</v>
      </c>
      <c r="U9" s="67">
        <v>667</v>
      </c>
      <c r="V9" s="67">
        <v>452</v>
      </c>
      <c r="W9" s="73">
        <f>U9-V9</f>
        <v>215</v>
      </c>
      <c r="X9" s="73">
        <v>226</v>
      </c>
      <c r="Y9" s="59">
        <v>226</v>
      </c>
    </row>
    <row r="10" spans="1:25" ht="17.100000000000001" customHeight="1" x14ac:dyDescent="0.2">
      <c r="A10" s="6" t="s">
        <v>14</v>
      </c>
      <c r="B10" s="6"/>
      <c r="C10" s="6"/>
      <c r="D10" s="18"/>
      <c r="E10" s="19"/>
      <c r="F10" s="160">
        <v>-271</v>
      </c>
      <c r="G10" s="90">
        <f>F10-H10</f>
        <v>-91</v>
      </c>
      <c r="H10" s="160">
        <v>-180</v>
      </c>
      <c r="I10" s="90">
        <f>H10-J10</f>
        <v>-84</v>
      </c>
      <c r="J10" s="168">
        <v>-96</v>
      </c>
      <c r="K10" s="68">
        <v>-379</v>
      </c>
      <c r="L10" s="90">
        <f t="shared" si="1"/>
        <v>-93</v>
      </c>
      <c r="M10" s="68">
        <v>-286</v>
      </c>
      <c r="N10" s="90">
        <f t="shared" ref="N10:N28" si="4">M10-O10</f>
        <v>-95</v>
      </c>
      <c r="O10" s="68">
        <v>-191</v>
      </c>
      <c r="P10" s="55">
        <v>-95</v>
      </c>
      <c r="Q10" s="74">
        <v>-97</v>
      </c>
      <c r="R10" s="74">
        <v>-94</v>
      </c>
      <c r="S10" s="68">
        <v>-361</v>
      </c>
      <c r="T10" s="57">
        <f t="shared" si="2"/>
        <v>-88</v>
      </c>
      <c r="U10" s="68">
        <v>-273</v>
      </c>
      <c r="V10" s="68">
        <v>-183</v>
      </c>
      <c r="W10" s="55">
        <f t="shared" ref="W10:W20" si="5">U10-V10</f>
        <v>-90</v>
      </c>
      <c r="X10" s="55">
        <v>-92</v>
      </c>
      <c r="Y10" s="60">
        <v>-91</v>
      </c>
    </row>
    <row r="11" spans="1:25" ht="17.100000000000001" customHeight="1" x14ac:dyDescent="0.2">
      <c r="A11" s="10" t="s">
        <v>15</v>
      </c>
      <c r="B11" s="10"/>
      <c r="C11" s="10"/>
      <c r="D11" s="11"/>
      <c r="E11" s="12"/>
      <c r="F11" s="160">
        <v>-106</v>
      </c>
      <c r="G11" s="90">
        <f t="shared" ref="G11:G20" si="6">F11-H11</f>
        <v>-35</v>
      </c>
      <c r="H11" s="160">
        <v>-71</v>
      </c>
      <c r="I11" s="90">
        <f t="shared" si="0"/>
        <v>-35</v>
      </c>
      <c r="J11" s="169">
        <v>-36</v>
      </c>
      <c r="K11" s="70">
        <v>-134</v>
      </c>
      <c r="L11" s="90">
        <f t="shared" si="1"/>
        <v>-32</v>
      </c>
      <c r="M11" s="70">
        <v>-102</v>
      </c>
      <c r="N11" s="90">
        <f t="shared" si="4"/>
        <v>-32</v>
      </c>
      <c r="O11" s="70">
        <v>-70</v>
      </c>
      <c r="P11" s="55">
        <v>-32</v>
      </c>
      <c r="Q11" s="55">
        <v>-35</v>
      </c>
      <c r="R11" s="55">
        <v>-35</v>
      </c>
      <c r="S11" s="70">
        <v>-121</v>
      </c>
      <c r="T11" s="57">
        <f t="shared" si="2"/>
        <v>-29</v>
      </c>
      <c r="U11" s="70">
        <v>-92</v>
      </c>
      <c r="V11" s="70">
        <v>-62</v>
      </c>
      <c r="W11" s="55">
        <f t="shared" si="5"/>
        <v>-30</v>
      </c>
      <c r="X11" s="55">
        <v>-30</v>
      </c>
      <c r="Y11" s="57">
        <v>-32</v>
      </c>
    </row>
    <row r="12" spans="1:25" ht="17.100000000000001" customHeight="1" x14ac:dyDescent="0.2">
      <c r="A12" s="10" t="s">
        <v>16</v>
      </c>
      <c r="B12" s="10"/>
      <c r="C12" s="10"/>
      <c r="D12" s="11"/>
      <c r="E12" s="12"/>
      <c r="F12" s="160">
        <v>-40</v>
      </c>
      <c r="G12" s="90">
        <f t="shared" si="6"/>
        <v>-13</v>
      </c>
      <c r="H12" s="160">
        <v>-27</v>
      </c>
      <c r="I12" s="90">
        <f t="shared" si="0"/>
        <v>-13</v>
      </c>
      <c r="J12" s="169">
        <v>-14</v>
      </c>
      <c r="K12" s="70">
        <v>-55</v>
      </c>
      <c r="L12" s="90">
        <f t="shared" si="1"/>
        <v>-14</v>
      </c>
      <c r="M12" s="70">
        <v>-41</v>
      </c>
      <c r="N12" s="90">
        <f t="shared" si="4"/>
        <v>-13</v>
      </c>
      <c r="O12" s="70">
        <v>-28</v>
      </c>
      <c r="P12" s="55">
        <v>-13</v>
      </c>
      <c r="Q12" s="55">
        <v>-14</v>
      </c>
      <c r="R12" s="55">
        <v>-14</v>
      </c>
      <c r="S12" s="70">
        <v>-47</v>
      </c>
      <c r="T12" s="57">
        <f t="shared" si="2"/>
        <v>-11</v>
      </c>
      <c r="U12" s="70">
        <v>-36</v>
      </c>
      <c r="V12" s="70">
        <v>-24</v>
      </c>
      <c r="W12" s="55">
        <f t="shared" si="5"/>
        <v>-12</v>
      </c>
      <c r="X12" s="55">
        <v>-12</v>
      </c>
      <c r="Y12" s="57">
        <v>-12</v>
      </c>
    </row>
    <row r="13" spans="1:25" ht="17.100000000000001" customHeight="1" x14ac:dyDescent="0.2">
      <c r="A13" s="10" t="s">
        <v>17</v>
      </c>
      <c r="B13" s="10"/>
      <c r="C13" s="10"/>
      <c r="D13" s="11"/>
      <c r="E13" s="12"/>
      <c r="F13" s="160">
        <v>-2</v>
      </c>
      <c r="G13" s="90">
        <f t="shared" si="6"/>
        <v>2</v>
      </c>
      <c r="H13" s="160">
        <v>-4</v>
      </c>
      <c r="I13" s="90">
        <f t="shared" si="0"/>
        <v>-2</v>
      </c>
      <c r="J13" s="169">
        <v>-2</v>
      </c>
      <c r="K13" s="70">
        <v>-12</v>
      </c>
      <c r="L13" s="90">
        <f t="shared" si="1"/>
        <v>-8</v>
      </c>
      <c r="M13" s="70">
        <v>-4</v>
      </c>
      <c r="N13" s="90">
        <f t="shared" si="4"/>
        <v>-4</v>
      </c>
      <c r="O13" s="70">
        <v>0</v>
      </c>
      <c r="P13" s="55">
        <v>-4</v>
      </c>
      <c r="Q13" s="55">
        <v>-1</v>
      </c>
      <c r="R13" s="55">
        <v>1</v>
      </c>
      <c r="S13" s="70">
        <v>3</v>
      </c>
      <c r="T13" s="57">
        <f t="shared" si="2"/>
        <v>2</v>
      </c>
      <c r="U13" s="70">
        <v>1</v>
      </c>
      <c r="V13" s="70">
        <v>-2</v>
      </c>
      <c r="W13" s="55">
        <f t="shared" si="5"/>
        <v>3</v>
      </c>
      <c r="X13" s="55">
        <v>0</v>
      </c>
      <c r="Y13" s="57">
        <v>-2</v>
      </c>
    </row>
    <row r="14" spans="1:25" ht="17.100000000000001" customHeight="1" x14ac:dyDescent="0.25">
      <c r="A14" s="13" t="s">
        <v>18</v>
      </c>
      <c r="B14" s="13"/>
      <c r="C14" s="6"/>
      <c r="D14" s="7"/>
      <c r="E14" s="15"/>
      <c r="F14" s="159">
        <v>196</v>
      </c>
      <c r="G14" s="92">
        <f t="shared" si="6"/>
        <v>88</v>
      </c>
      <c r="H14" s="159">
        <v>108</v>
      </c>
      <c r="I14" s="92">
        <f t="shared" si="0"/>
        <v>38</v>
      </c>
      <c r="J14" s="167">
        <v>70</v>
      </c>
      <c r="K14" s="67">
        <v>310</v>
      </c>
      <c r="L14" s="92">
        <f t="shared" si="1"/>
        <v>71</v>
      </c>
      <c r="M14" s="67">
        <v>239</v>
      </c>
      <c r="N14" s="92">
        <f t="shared" si="4"/>
        <v>87</v>
      </c>
      <c r="O14" s="67">
        <v>152</v>
      </c>
      <c r="P14" s="79">
        <v>87</v>
      </c>
      <c r="Q14" s="73">
        <v>77</v>
      </c>
      <c r="R14" s="73">
        <f>R9+R10+R11+R12+R13</f>
        <v>75</v>
      </c>
      <c r="S14" s="67">
        <v>356</v>
      </c>
      <c r="T14" s="94">
        <f t="shared" si="2"/>
        <v>89</v>
      </c>
      <c r="U14" s="67">
        <v>267</v>
      </c>
      <c r="V14" s="67">
        <v>181</v>
      </c>
      <c r="W14" s="73">
        <f t="shared" si="5"/>
        <v>86</v>
      </c>
      <c r="X14" s="73">
        <v>92</v>
      </c>
      <c r="Y14" s="59">
        <v>89</v>
      </c>
    </row>
    <row r="15" spans="1:25" ht="17.100000000000001" customHeight="1" x14ac:dyDescent="0.25">
      <c r="A15" s="10" t="s">
        <v>19</v>
      </c>
      <c r="B15" s="20"/>
      <c r="C15" s="10"/>
      <c r="D15" s="11"/>
      <c r="E15" s="12"/>
      <c r="F15" s="160">
        <v>7</v>
      </c>
      <c r="G15" s="90">
        <f t="shared" si="6"/>
        <v>3</v>
      </c>
      <c r="H15" s="160">
        <v>4</v>
      </c>
      <c r="I15" s="90">
        <f t="shared" si="0"/>
        <v>2</v>
      </c>
      <c r="J15" s="166">
        <v>2</v>
      </c>
      <c r="K15" s="66">
        <v>11</v>
      </c>
      <c r="L15" s="90">
        <f t="shared" si="1"/>
        <v>4</v>
      </c>
      <c r="M15" s="66">
        <v>7</v>
      </c>
      <c r="N15" s="90">
        <f t="shared" si="4"/>
        <v>2</v>
      </c>
      <c r="O15" s="66">
        <v>5</v>
      </c>
      <c r="P15" s="55">
        <v>2</v>
      </c>
      <c r="Q15" s="72">
        <v>3</v>
      </c>
      <c r="R15" s="72">
        <v>2</v>
      </c>
      <c r="S15" s="66">
        <v>17</v>
      </c>
      <c r="T15" s="57">
        <f t="shared" si="2"/>
        <v>3</v>
      </c>
      <c r="U15" s="66">
        <v>14</v>
      </c>
      <c r="V15" s="66">
        <v>9</v>
      </c>
      <c r="W15" s="72">
        <f t="shared" si="5"/>
        <v>5</v>
      </c>
      <c r="X15" s="72">
        <v>4</v>
      </c>
      <c r="Y15" s="58">
        <v>5</v>
      </c>
    </row>
    <row r="16" spans="1:25" ht="17.100000000000001" customHeight="1" x14ac:dyDescent="0.25">
      <c r="A16" s="13" t="s">
        <v>20</v>
      </c>
      <c r="B16" s="13"/>
      <c r="C16" s="6"/>
      <c r="D16" s="7"/>
      <c r="E16" s="15"/>
      <c r="F16" s="159">
        <v>203</v>
      </c>
      <c r="G16" s="92">
        <f t="shared" si="6"/>
        <v>91</v>
      </c>
      <c r="H16" s="159">
        <v>112</v>
      </c>
      <c r="I16" s="92">
        <f t="shared" si="0"/>
        <v>40</v>
      </c>
      <c r="J16" s="170">
        <v>72</v>
      </c>
      <c r="K16" s="67">
        <v>321</v>
      </c>
      <c r="L16" s="92">
        <f t="shared" si="1"/>
        <v>75</v>
      </c>
      <c r="M16" s="67">
        <v>246</v>
      </c>
      <c r="N16" s="92">
        <f t="shared" si="4"/>
        <v>89</v>
      </c>
      <c r="O16" s="67">
        <v>157</v>
      </c>
      <c r="P16" s="79">
        <v>89</v>
      </c>
      <c r="Q16" s="73">
        <v>80</v>
      </c>
      <c r="R16" s="73">
        <f>R15+R14</f>
        <v>77</v>
      </c>
      <c r="S16" s="67">
        <v>373</v>
      </c>
      <c r="T16" s="94">
        <f t="shared" si="2"/>
        <v>92</v>
      </c>
      <c r="U16" s="67">
        <v>281</v>
      </c>
      <c r="V16" s="67">
        <v>190</v>
      </c>
      <c r="W16" s="73">
        <f t="shared" si="5"/>
        <v>91</v>
      </c>
      <c r="X16" s="73">
        <v>96</v>
      </c>
      <c r="Y16" s="59">
        <v>94</v>
      </c>
    </row>
    <row r="17" spans="1:25" ht="17.100000000000001" customHeight="1" x14ac:dyDescent="0.2">
      <c r="A17" s="10" t="s">
        <v>21</v>
      </c>
      <c r="B17" s="10"/>
      <c r="C17" s="10"/>
      <c r="D17" s="11"/>
      <c r="E17" s="12"/>
      <c r="F17" s="160">
        <v>-5</v>
      </c>
      <c r="G17" s="90">
        <f t="shared" si="6"/>
        <v>-2</v>
      </c>
      <c r="H17" s="160">
        <v>-3</v>
      </c>
      <c r="I17" s="90">
        <f t="shared" si="0"/>
        <v>-1</v>
      </c>
      <c r="J17" s="169">
        <v>-2</v>
      </c>
      <c r="K17" s="70">
        <v>-4</v>
      </c>
      <c r="L17" s="90">
        <f t="shared" si="1"/>
        <v>-1</v>
      </c>
      <c r="M17" s="70">
        <v>-3</v>
      </c>
      <c r="N17" s="90">
        <f t="shared" si="4"/>
        <v>-1</v>
      </c>
      <c r="O17" s="70">
        <v>-2</v>
      </c>
      <c r="P17" s="55">
        <v>-1</v>
      </c>
      <c r="Q17" s="55">
        <v>-1</v>
      </c>
      <c r="R17" s="55">
        <v>-1</v>
      </c>
      <c r="S17" s="70">
        <v>-2</v>
      </c>
      <c r="T17" s="57">
        <f t="shared" si="2"/>
        <v>0</v>
      </c>
      <c r="U17" s="70">
        <v>-2</v>
      </c>
      <c r="V17" s="70">
        <v>-1</v>
      </c>
      <c r="W17" s="55">
        <f t="shared" si="5"/>
        <v>-1</v>
      </c>
      <c r="X17" s="55">
        <v>-1</v>
      </c>
      <c r="Y17" s="57">
        <v>0</v>
      </c>
    </row>
    <row r="18" spans="1:25" ht="17.100000000000001" customHeight="1" x14ac:dyDescent="0.25">
      <c r="A18" s="13" t="s">
        <v>22</v>
      </c>
      <c r="B18" s="13"/>
      <c r="C18" s="6"/>
      <c r="D18" s="7"/>
      <c r="E18" s="19"/>
      <c r="F18" s="159">
        <v>198</v>
      </c>
      <c r="G18" s="92">
        <f t="shared" si="6"/>
        <v>89</v>
      </c>
      <c r="H18" s="159">
        <v>109</v>
      </c>
      <c r="I18" s="92">
        <f t="shared" si="0"/>
        <v>39</v>
      </c>
      <c r="J18" s="165">
        <v>70</v>
      </c>
      <c r="K18" s="67">
        <v>317</v>
      </c>
      <c r="L18" s="92">
        <f t="shared" si="1"/>
        <v>74</v>
      </c>
      <c r="M18" s="67">
        <v>243</v>
      </c>
      <c r="N18" s="92">
        <f t="shared" si="4"/>
        <v>88</v>
      </c>
      <c r="O18" s="67">
        <v>155</v>
      </c>
      <c r="P18" s="79">
        <v>88</v>
      </c>
      <c r="Q18" s="73">
        <v>79</v>
      </c>
      <c r="R18" s="73">
        <f>R16+R17</f>
        <v>76</v>
      </c>
      <c r="S18" s="67">
        <v>371</v>
      </c>
      <c r="T18" s="94">
        <f t="shared" si="2"/>
        <v>92</v>
      </c>
      <c r="U18" s="67">
        <v>279</v>
      </c>
      <c r="V18" s="67">
        <v>189</v>
      </c>
      <c r="W18" s="73">
        <f t="shared" si="5"/>
        <v>90</v>
      </c>
      <c r="X18" s="73">
        <v>95</v>
      </c>
      <c r="Y18" s="59">
        <v>94</v>
      </c>
    </row>
    <row r="19" spans="1:25" ht="17.100000000000001" customHeight="1" x14ac:dyDescent="0.2">
      <c r="A19" s="10" t="s">
        <v>23</v>
      </c>
      <c r="B19" s="10"/>
      <c r="C19" s="10"/>
      <c r="D19" s="21"/>
      <c r="E19" s="12"/>
      <c r="F19" s="160">
        <v>-56</v>
      </c>
      <c r="G19" s="90">
        <f t="shared" si="6"/>
        <v>-26</v>
      </c>
      <c r="H19" s="160">
        <v>-30</v>
      </c>
      <c r="I19" s="90">
        <f t="shared" si="0"/>
        <v>-11</v>
      </c>
      <c r="J19" s="166">
        <v>-19</v>
      </c>
      <c r="K19" s="66">
        <v>-89</v>
      </c>
      <c r="L19" s="90">
        <f t="shared" si="1"/>
        <v>-22</v>
      </c>
      <c r="M19" s="66">
        <v>-67</v>
      </c>
      <c r="N19" s="90">
        <f t="shared" si="4"/>
        <v>-24</v>
      </c>
      <c r="O19" s="66">
        <v>-43</v>
      </c>
      <c r="P19" s="55">
        <v>-24</v>
      </c>
      <c r="Q19" s="72">
        <v>-22</v>
      </c>
      <c r="R19" s="72">
        <v>-21</v>
      </c>
      <c r="S19" s="66">
        <v>-102</v>
      </c>
      <c r="T19" s="57">
        <f t="shared" si="2"/>
        <v>-21</v>
      </c>
      <c r="U19" s="66">
        <v>-81</v>
      </c>
      <c r="V19" s="66">
        <v>-55</v>
      </c>
      <c r="W19" s="55">
        <f t="shared" si="5"/>
        <v>-26</v>
      </c>
      <c r="X19" s="55">
        <v>-27</v>
      </c>
      <c r="Y19" s="58">
        <v>-28</v>
      </c>
    </row>
    <row r="20" spans="1:25" ht="17.100000000000001" customHeight="1" x14ac:dyDescent="0.25">
      <c r="A20" s="13" t="s">
        <v>24</v>
      </c>
      <c r="B20" s="13"/>
      <c r="C20" s="53"/>
      <c r="D20" s="11"/>
      <c r="E20" s="36"/>
      <c r="F20" s="159">
        <v>142</v>
      </c>
      <c r="G20" s="93">
        <f t="shared" si="6"/>
        <v>63</v>
      </c>
      <c r="H20" s="159">
        <v>79</v>
      </c>
      <c r="I20" s="93">
        <f t="shared" si="0"/>
        <v>28</v>
      </c>
      <c r="J20" s="167">
        <v>51</v>
      </c>
      <c r="K20" s="67">
        <v>228</v>
      </c>
      <c r="L20" s="93">
        <f t="shared" si="1"/>
        <v>52</v>
      </c>
      <c r="M20" s="67">
        <v>176</v>
      </c>
      <c r="N20" s="93">
        <f t="shared" si="4"/>
        <v>64</v>
      </c>
      <c r="O20" s="67">
        <v>112</v>
      </c>
      <c r="P20" s="79">
        <v>64</v>
      </c>
      <c r="Q20" s="73">
        <v>57</v>
      </c>
      <c r="R20" s="73">
        <f>R18+R19</f>
        <v>55</v>
      </c>
      <c r="S20" s="67">
        <v>269</v>
      </c>
      <c r="T20" s="95">
        <f t="shared" si="2"/>
        <v>71</v>
      </c>
      <c r="U20" s="67">
        <v>198</v>
      </c>
      <c r="V20" s="67">
        <v>134</v>
      </c>
      <c r="W20" s="73">
        <f t="shared" si="5"/>
        <v>64</v>
      </c>
      <c r="X20" s="73">
        <v>68</v>
      </c>
      <c r="Y20" s="59">
        <v>66</v>
      </c>
    </row>
    <row r="21" spans="1:25" ht="17.100000000000001" customHeight="1" x14ac:dyDescent="0.25">
      <c r="A21" s="3"/>
      <c r="B21" s="3"/>
      <c r="C21" s="9"/>
      <c r="D21" s="22"/>
      <c r="E21" s="17"/>
      <c r="F21" s="161"/>
      <c r="G21" s="148"/>
      <c r="H21" s="161"/>
      <c r="I21" s="148"/>
      <c r="J21" s="171"/>
      <c r="K21" s="149"/>
      <c r="L21" s="148"/>
      <c r="M21" s="149"/>
      <c r="N21" s="148"/>
      <c r="O21" s="150"/>
      <c r="P21" s="147"/>
      <c r="Q21" s="147"/>
      <c r="R21" s="147"/>
      <c r="S21" s="85"/>
      <c r="T21" s="83"/>
      <c r="U21" s="82"/>
      <c r="V21" s="41"/>
      <c r="W21" s="29"/>
      <c r="X21" s="29"/>
      <c r="Y21" s="61"/>
    </row>
    <row r="22" spans="1:25" ht="17.100000000000001" customHeight="1" x14ac:dyDescent="0.25">
      <c r="A22" s="13" t="s">
        <v>25</v>
      </c>
      <c r="B22" s="13"/>
      <c r="C22" s="6"/>
      <c r="D22" s="32"/>
      <c r="E22" s="19"/>
      <c r="F22" s="159"/>
      <c r="G22" s="8"/>
      <c r="H22" s="159"/>
      <c r="I22" s="8"/>
      <c r="J22" s="167"/>
      <c r="K22" s="67"/>
      <c r="L22" s="8"/>
      <c r="M22" s="67"/>
      <c r="N22" s="8"/>
      <c r="O22" s="67"/>
      <c r="P22" s="73"/>
      <c r="Q22" s="73"/>
      <c r="R22" s="73"/>
      <c r="S22" s="84"/>
      <c r="T22" s="60"/>
      <c r="U22" s="40"/>
      <c r="V22" s="40"/>
      <c r="W22" s="27"/>
      <c r="X22" s="27"/>
      <c r="Y22" s="59"/>
    </row>
    <row r="23" spans="1:25" ht="17.100000000000001" customHeight="1" x14ac:dyDescent="0.2">
      <c r="A23" s="191" t="s">
        <v>26</v>
      </c>
      <c r="B23" s="191"/>
      <c r="C23" s="191"/>
      <c r="D23" s="191"/>
      <c r="E23" s="33"/>
      <c r="F23" s="160">
        <v>0</v>
      </c>
      <c r="G23" s="90">
        <f t="shared" ref="G23:G24" si="7">F23-H23</f>
        <v>0</v>
      </c>
      <c r="H23" s="160">
        <v>0</v>
      </c>
      <c r="I23" s="90">
        <f t="shared" si="0"/>
        <v>0</v>
      </c>
      <c r="J23" s="172">
        <v>0</v>
      </c>
      <c r="K23" s="71">
        <v>0</v>
      </c>
      <c r="L23" s="90">
        <f>K23-M23</f>
        <v>0</v>
      </c>
      <c r="M23" s="71">
        <v>0</v>
      </c>
      <c r="N23" s="90">
        <f t="shared" si="4"/>
        <v>0</v>
      </c>
      <c r="O23" s="71">
        <v>0</v>
      </c>
      <c r="P23" s="75">
        <v>0</v>
      </c>
      <c r="Q23" s="75">
        <v>0</v>
      </c>
      <c r="R23" s="75">
        <v>0</v>
      </c>
      <c r="S23" s="77">
        <v>0</v>
      </c>
      <c r="T23" s="57">
        <f t="shared" ref="T23:T24" si="8">S23-U23</f>
        <v>0</v>
      </c>
      <c r="U23" s="71">
        <v>0</v>
      </c>
      <c r="V23" s="71">
        <v>0</v>
      </c>
      <c r="W23" s="75">
        <v>0</v>
      </c>
      <c r="X23" s="75">
        <v>0</v>
      </c>
      <c r="Y23" s="62">
        <v>0</v>
      </c>
    </row>
    <row r="24" spans="1:25" ht="17.100000000000001" customHeight="1" x14ac:dyDescent="0.2">
      <c r="A24" s="6" t="s">
        <v>27</v>
      </c>
      <c r="B24" s="6"/>
      <c r="C24" s="6"/>
      <c r="D24" s="7"/>
      <c r="E24" s="19"/>
      <c r="F24" s="160">
        <v>142</v>
      </c>
      <c r="G24" s="91">
        <f t="shared" si="7"/>
        <v>63</v>
      </c>
      <c r="H24" s="160">
        <v>79</v>
      </c>
      <c r="I24" s="91">
        <f t="shared" si="0"/>
        <v>28</v>
      </c>
      <c r="J24" s="168">
        <v>51</v>
      </c>
      <c r="K24" s="68">
        <v>228</v>
      </c>
      <c r="L24" s="91">
        <f>K24-M24</f>
        <v>52</v>
      </c>
      <c r="M24" s="68">
        <v>176</v>
      </c>
      <c r="N24" s="91">
        <f t="shared" si="4"/>
        <v>64</v>
      </c>
      <c r="O24" s="68">
        <v>112</v>
      </c>
      <c r="P24" s="74">
        <v>64</v>
      </c>
      <c r="Q24" s="74">
        <v>57</v>
      </c>
      <c r="R24" s="74">
        <v>55</v>
      </c>
      <c r="S24" s="86">
        <v>269</v>
      </c>
      <c r="T24" s="58">
        <f t="shared" si="8"/>
        <v>71</v>
      </c>
      <c r="U24" s="68">
        <v>198</v>
      </c>
      <c r="V24" s="68">
        <v>134</v>
      </c>
      <c r="W24" s="74">
        <f>U24-V24</f>
        <v>64</v>
      </c>
      <c r="X24" s="74">
        <v>68</v>
      </c>
      <c r="Y24" s="60">
        <v>66</v>
      </c>
    </row>
    <row r="25" spans="1:25" ht="17.100000000000001" customHeight="1" x14ac:dyDescent="0.25">
      <c r="A25" s="9"/>
      <c r="B25" s="9"/>
      <c r="C25" s="9"/>
      <c r="D25" s="22"/>
      <c r="E25" s="17"/>
      <c r="F25" s="161"/>
      <c r="G25" s="148"/>
      <c r="H25" s="161"/>
      <c r="I25" s="148"/>
      <c r="J25" s="173"/>
      <c r="K25" s="152"/>
      <c r="L25" s="148"/>
      <c r="M25" s="152"/>
      <c r="N25" s="148"/>
      <c r="O25" s="153"/>
      <c r="P25" s="151"/>
      <c r="Q25" s="151"/>
      <c r="R25" s="151"/>
      <c r="S25" s="87"/>
      <c r="T25" s="83"/>
      <c r="U25" s="81"/>
      <c r="V25" s="42"/>
      <c r="W25" s="28"/>
      <c r="X25" s="28"/>
      <c r="Y25" s="63"/>
    </row>
    <row r="26" spans="1:25" ht="17.100000000000001" customHeight="1" x14ac:dyDescent="0.25">
      <c r="A26" s="30" t="s">
        <v>28</v>
      </c>
      <c r="B26" s="30"/>
      <c r="C26" s="31"/>
      <c r="D26" s="32"/>
      <c r="E26" s="19"/>
      <c r="F26" s="159"/>
      <c r="G26" s="8"/>
      <c r="H26" s="159"/>
      <c r="I26" s="8"/>
      <c r="J26" s="174"/>
      <c r="K26" s="155"/>
      <c r="L26" s="8"/>
      <c r="M26" s="155"/>
      <c r="N26" s="8"/>
      <c r="O26" s="155"/>
      <c r="P26" s="154"/>
      <c r="Q26" s="154"/>
      <c r="R26" s="154"/>
      <c r="S26" s="88"/>
      <c r="T26" s="60"/>
      <c r="U26" s="43"/>
      <c r="V26" s="43"/>
      <c r="W26" s="37"/>
      <c r="X26" s="37"/>
      <c r="Y26" s="64"/>
    </row>
    <row r="27" spans="1:25" ht="17.100000000000001" customHeight="1" x14ac:dyDescent="0.2">
      <c r="A27" s="34" t="s">
        <v>29</v>
      </c>
      <c r="B27" s="34"/>
      <c r="C27" s="34"/>
      <c r="D27" s="35"/>
      <c r="E27" s="33"/>
      <c r="F27" s="162">
        <v>1.02</v>
      </c>
      <c r="G27" s="96">
        <f t="shared" ref="G27:G28" si="9">F27-H27</f>
        <v>0.45999999999999996</v>
      </c>
      <c r="H27" s="162">
        <v>0.56000000000000005</v>
      </c>
      <c r="I27" s="96">
        <f t="shared" si="0"/>
        <v>0.20000000000000007</v>
      </c>
      <c r="J27" s="175">
        <v>0.36</v>
      </c>
      <c r="K27" s="69">
        <v>1.63</v>
      </c>
      <c r="L27" s="96">
        <f>K27-M27</f>
        <v>0.36999999999999988</v>
      </c>
      <c r="M27" s="69">
        <v>1.26</v>
      </c>
      <c r="N27" s="96">
        <f t="shared" si="4"/>
        <v>0.45999999999999996</v>
      </c>
      <c r="O27" s="69">
        <v>0.8</v>
      </c>
      <c r="P27" s="38">
        <v>0.45999999999999996</v>
      </c>
      <c r="Q27" s="38">
        <v>0.41000000000000003</v>
      </c>
      <c r="R27" s="38">
        <v>0.39</v>
      </c>
      <c r="S27" s="89">
        <v>1.93</v>
      </c>
      <c r="T27" s="97">
        <f t="shared" ref="T27:T28" si="10">S27-U27</f>
        <v>0.51</v>
      </c>
      <c r="U27" s="69">
        <v>1.42</v>
      </c>
      <c r="V27" s="69" t="s">
        <v>30</v>
      </c>
      <c r="W27" s="38">
        <v>0.47</v>
      </c>
      <c r="X27" s="38">
        <v>0.48</v>
      </c>
      <c r="Y27" s="65">
        <v>0.47</v>
      </c>
    </row>
    <row r="28" spans="1:25" ht="17.100000000000001" customHeight="1" x14ac:dyDescent="0.2">
      <c r="A28" s="34" t="s">
        <v>31</v>
      </c>
      <c r="B28" s="34"/>
      <c r="C28" s="34"/>
      <c r="D28" s="32"/>
      <c r="E28" s="36"/>
      <c r="F28" s="162">
        <v>1.02</v>
      </c>
      <c r="G28" s="96">
        <f t="shared" si="9"/>
        <v>0.45000000000000007</v>
      </c>
      <c r="H28" s="162">
        <v>0.56999999999999995</v>
      </c>
      <c r="I28" s="96">
        <f t="shared" si="0"/>
        <v>0.19999999999999996</v>
      </c>
      <c r="J28" s="175">
        <v>0.37</v>
      </c>
      <c r="K28" s="69">
        <v>1.64</v>
      </c>
      <c r="L28" s="96">
        <f>K28-M28</f>
        <v>0.36999999999999988</v>
      </c>
      <c r="M28" s="69">
        <v>1.27</v>
      </c>
      <c r="N28" s="96">
        <f t="shared" si="4"/>
        <v>0.45999999999999996</v>
      </c>
      <c r="O28" s="69">
        <v>0.81</v>
      </c>
      <c r="P28" s="38">
        <v>0.45999999999999996</v>
      </c>
      <c r="Q28" s="38">
        <v>0.42000000000000004</v>
      </c>
      <c r="R28" s="38">
        <v>0.39</v>
      </c>
      <c r="S28" s="89">
        <v>1.94</v>
      </c>
      <c r="T28" s="97">
        <f t="shared" si="10"/>
        <v>0.51</v>
      </c>
      <c r="U28" s="69">
        <v>1.43</v>
      </c>
      <c r="V28" s="69" t="s">
        <v>32</v>
      </c>
      <c r="W28" s="38">
        <v>0.47</v>
      </c>
      <c r="X28" s="38">
        <v>0.48</v>
      </c>
      <c r="Y28" s="65">
        <v>0.48</v>
      </c>
    </row>
    <row r="29" spans="1:25" ht="17.100000000000001" customHeight="1" x14ac:dyDescent="0.2">
      <c r="A29" s="9"/>
      <c r="B29" s="9"/>
      <c r="C29" s="9"/>
      <c r="D29" s="2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9"/>
      <c r="P29" s="54"/>
      <c r="Q29" s="54"/>
      <c r="R29" s="103"/>
      <c r="S29" s="103"/>
      <c r="T29" s="103"/>
      <c r="U29" s="103"/>
      <c r="V29" s="80"/>
      <c r="W29" s="80"/>
      <c r="X29" s="80"/>
      <c r="Y29" s="103"/>
    </row>
    <row r="30" spans="1:25" ht="16.5" customHeight="1" x14ac:dyDescent="0.2">
      <c r="A30" s="181" t="s">
        <v>67</v>
      </c>
      <c r="B30" s="23"/>
      <c r="C30" s="23"/>
      <c r="D30" s="24"/>
      <c r="E30" s="9"/>
      <c r="F30" s="9"/>
      <c r="G30" s="9"/>
      <c r="H30" s="9"/>
      <c r="I30" s="9"/>
      <c r="J30" s="9"/>
      <c r="K30" s="9"/>
      <c r="L30" s="9"/>
      <c r="M30" s="9"/>
      <c r="N30" s="9"/>
      <c r="O30" s="52"/>
      <c r="P30" s="9"/>
      <c r="Q30" s="9"/>
      <c r="R30" s="103"/>
      <c r="S30" s="103"/>
      <c r="T30" s="103"/>
      <c r="U30" s="103"/>
      <c r="V30" s="80"/>
      <c r="W30" s="80"/>
      <c r="X30" s="80"/>
      <c r="Y30" s="103"/>
    </row>
    <row r="31" spans="1:25" ht="16.5" customHeight="1" x14ac:dyDescent="0.2">
      <c r="A31" s="80"/>
      <c r="B31" s="80"/>
      <c r="C31" s="80"/>
      <c r="D31" s="104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3"/>
      <c r="S31" s="103"/>
      <c r="T31" s="103"/>
      <c r="U31" s="103"/>
      <c r="V31" s="80"/>
      <c r="W31" s="80"/>
      <c r="X31" s="80"/>
      <c r="Y31" s="103"/>
    </row>
    <row r="32" spans="1:25" ht="16.5" customHeight="1" x14ac:dyDescent="0.25">
      <c r="A32" s="25"/>
      <c r="B32" s="9"/>
      <c r="C32" s="9"/>
      <c r="D32" s="2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3"/>
      <c r="S32" s="103"/>
      <c r="T32" s="103"/>
      <c r="U32" s="103"/>
      <c r="V32" s="80"/>
      <c r="W32" s="80"/>
      <c r="X32" s="80"/>
      <c r="Y32" s="103"/>
    </row>
    <row r="33" spans="1:1" x14ac:dyDescent="0.2">
      <c r="A33" s="16"/>
    </row>
    <row r="34" spans="1:1" x14ac:dyDescent="0.2">
      <c r="A34" s="16"/>
    </row>
    <row r="35" spans="1:1" x14ac:dyDescent="0.2">
      <c r="A35" s="16"/>
    </row>
    <row r="40" spans="1:1" x14ac:dyDescent="0.2">
      <c r="A40" s="16"/>
    </row>
    <row r="41" spans="1:1" x14ac:dyDescent="0.2">
      <c r="A41" s="16"/>
    </row>
  </sheetData>
  <sheetProtection algorithmName="SHA-512" hashValue="PcOO0nmfZbawmFd/IdFHeXNXLy9pDrSK684mw8UtcbJl9Y7HbAT/oiMq3FtKho9sIDidz+pTPImZk0dj94l9tA==" saltValue="7TFMIbrKXOtNRf/WRmhZZA==" spinCount="100000" sheet="1" objects="1" scenarios="1"/>
  <mergeCells count="4">
    <mergeCell ref="A1:O1"/>
    <mergeCell ref="A2:O2"/>
    <mergeCell ref="A3:O3"/>
    <mergeCell ref="A23:D23"/>
  </mergeCells>
  <pageMargins left="0.25" right="0.25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1"/>
  <sheetViews>
    <sheetView tabSelected="1" view="pageBreakPreview" zoomScale="110" zoomScaleNormal="80" zoomScaleSheetLayoutView="110" workbookViewId="0">
      <pane xSplit="1" topLeftCell="B1" activePane="topRight" state="frozen"/>
      <selection activeCell="E47" sqref="E47"/>
      <selection pane="topRight" activeCell="E47" sqref="E47"/>
    </sheetView>
  </sheetViews>
  <sheetFormatPr baseColWidth="10" defaultColWidth="11.42578125" defaultRowHeight="12.75" x14ac:dyDescent="0.2"/>
  <cols>
    <col min="1" max="1" width="24.140625" style="2" customWidth="1"/>
    <col min="2" max="3" width="14.42578125" style="2" customWidth="1"/>
    <col min="4" max="7" width="14.42578125" style="1" customWidth="1"/>
    <col min="8" max="11" width="14.42578125" style="2" customWidth="1"/>
    <col min="12" max="16384" width="11.42578125" style="2"/>
  </cols>
  <sheetData>
    <row r="1" spans="1:11" ht="18" x14ac:dyDescent="0.25">
      <c r="A1" s="188" t="s">
        <v>0</v>
      </c>
      <c r="B1" s="188"/>
      <c r="C1" s="188"/>
      <c r="H1" s="80"/>
      <c r="I1" s="80"/>
      <c r="J1" s="80"/>
      <c r="K1" s="80"/>
    </row>
    <row r="2" spans="1:11" ht="15.75" x14ac:dyDescent="0.25">
      <c r="A2" s="189" t="s">
        <v>33</v>
      </c>
      <c r="B2" s="189"/>
      <c r="C2" s="189"/>
      <c r="D2" s="198"/>
      <c r="E2" s="198"/>
      <c r="H2" s="80"/>
      <c r="I2" s="80"/>
      <c r="J2" s="80"/>
      <c r="K2" s="80"/>
    </row>
    <row r="3" spans="1:11" ht="15.75" x14ac:dyDescent="0.25">
      <c r="A3" s="184"/>
      <c r="B3" s="184"/>
      <c r="C3" s="184"/>
      <c r="D3" s="185"/>
      <c r="E3" s="185"/>
      <c r="H3" s="80"/>
      <c r="I3" s="80"/>
      <c r="J3" s="80"/>
      <c r="K3" s="80"/>
    </row>
    <row r="4" spans="1:11" ht="15.75" x14ac:dyDescent="0.25">
      <c r="A4" s="184"/>
      <c r="B4" s="184"/>
      <c r="C4" s="184"/>
      <c r="D4" s="185"/>
      <c r="E4" s="185"/>
      <c r="H4" s="80"/>
      <c r="I4" s="80"/>
      <c r="J4" s="80"/>
      <c r="K4" s="80"/>
    </row>
    <row r="5" spans="1:11" ht="15.75" x14ac:dyDescent="0.25">
      <c r="A5" s="184"/>
      <c r="B5" s="184"/>
      <c r="C5" s="184"/>
      <c r="D5" s="185"/>
      <c r="E5" s="185"/>
      <c r="H5" s="80"/>
      <c r="I5" s="80"/>
      <c r="J5" s="80"/>
      <c r="K5" s="80"/>
    </row>
    <row r="6" spans="1:11" ht="15.75" thickBot="1" x14ac:dyDescent="0.3">
      <c r="A6" s="3" t="s">
        <v>69</v>
      </c>
      <c r="B6" s="5"/>
      <c r="C6" s="5"/>
      <c r="H6" s="80"/>
      <c r="I6" s="80"/>
      <c r="J6" s="80"/>
      <c r="K6" s="80"/>
    </row>
    <row r="7" spans="1:11" ht="14.1" customHeight="1" x14ac:dyDescent="0.25">
      <c r="A7" s="26" t="s">
        <v>2</v>
      </c>
      <c r="B7" s="112" t="s">
        <v>69</v>
      </c>
      <c r="C7" s="113" t="s">
        <v>70</v>
      </c>
      <c r="D7" s="192" t="s">
        <v>34</v>
      </c>
      <c r="E7" s="193"/>
      <c r="F7" s="194" t="s">
        <v>35</v>
      </c>
      <c r="G7" s="195"/>
      <c r="H7" s="196" t="s">
        <v>36</v>
      </c>
      <c r="I7" s="195"/>
      <c r="J7" s="196" t="s">
        <v>37</v>
      </c>
      <c r="K7" s="195"/>
    </row>
    <row r="8" spans="1:11" ht="14.25" x14ac:dyDescent="0.2">
      <c r="A8" s="10" t="s">
        <v>52</v>
      </c>
      <c r="B8" s="116">
        <v>1060</v>
      </c>
      <c r="C8" s="90">
        <v>1201</v>
      </c>
      <c r="D8" s="126">
        <f>B8-C8</f>
        <v>-141</v>
      </c>
      <c r="E8" s="127">
        <f>D8/C8</f>
        <v>-0.11740216486261448</v>
      </c>
      <c r="F8" s="118">
        <v>-125</v>
      </c>
      <c r="G8" s="119">
        <v>-0.11</v>
      </c>
      <c r="H8" s="143" t="s">
        <v>40</v>
      </c>
      <c r="I8" s="141" t="s">
        <v>40</v>
      </c>
      <c r="J8" s="57">
        <v>-16</v>
      </c>
      <c r="K8" s="125">
        <f>J8/C8</f>
        <v>-1.3322231473771857E-2</v>
      </c>
    </row>
    <row r="9" spans="1:11" ht="14.25" x14ac:dyDescent="0.2">
      <c r="A9" s="10" t="s">
        <v>53</v>
      </c>
      <c r="B9" s="116">
        <v>509</v>
      </c>
      <c r="C9" s="90">
        <v>535</v>
      </c>
      <c r="D9" s="128">
        <f>B9-C9</f>
        <v>-26</v>
      </c>
      <c r="E9" s="127">
        <f>D9/C9</f>
        <v>-4.8598130841121495E-2</v>
      </c>
      <c r="F9" s="120">
        <v>-19</v>
      </c>
      <c r="G9" s="119">
        <f>F9/C9</f>
        <v>-3.5514018691588788E-2</v>
      </c>
      <c r="H9" s="123">
        <v>5</v>
      </c>
      <c r="I9" s="119">
        <v>0.01</v>
      </c>
      <c r="J9" s="57">
        <v>-12</v>
      </c>
      <c r="K9" s="125">
        <f>J9/C9</f>
        <v>-2.2429906542056073E-2</v>
      </c>
    </row>
    <row r="10" spans="1:11" ht="14.25" x14ac:dyDescent="0.2">
      <c r="A10" s="6" t="s">
        <v>38</v>
      </c>
      <c r="B10" s="116">
        <v>281</v>
      </c>
      <c r="C10" s="90">
        <v>320</v>
      </c>
      <c r="D10" s="132">
        <f>B10-C10</f>
        <v>-39</v>
      </c>
      <c r="E10" s="127">
        <f>D10/C10</f>
        <v>-0.121875</v>
      </c>
      <c r="F10" s="118">
        <v>-63</v>
      </c>
      <c r="G10" s="119">
        <f>F10/C10</f>
        <v>-0.19687499999999999</v>
      </c>
      <c r="H10" s="124">
        <v>32</v>
      </c>
      <c r="I10" s="119">
        <f>H10/C10</f>
        <v>0.1</v>
      </c>
      <c r="J10" s="57">
        <v>-8</v>
      </c>
      <c r="K10" s="125">
        <v>-0.02</v>
      </c>
    </row>
    <row r="11" spans="1:11" ht="14.25" x14ac:dyDescent="0.2">
      <c r="A11" s="10" t="s">
        <v>39</v>
      </c>
      <c r="B11" s="116">
        <v>-110</v>
      </c>
      <c r="C11" s="90">
        <v>-104</v>
      </c>
      <c r="D11" s="131">
        <f>B11-C11</f>
        <v>-6</v>
      </c>
      <c r="E11" s="140" t="s">
        <v>40</v>
      </c>
      <c r="F11" s="120">
        <v>-6</v>
      </c>
      <c r="G11" s="141" t="s">
        <v>40</v>
      </c>
      <c r="H11" s="142" t="s">
        <v>40</v>
      </c>
      <c r="I11" s="141" t="s">
        <v>40</v>
      </c>
      <c r="J11" s="143" t="s">
        <v>40</v>
      </c>
      <c r="K11" s="144" t="s">
        <v>40</v>
      </c>
    </row>
    <row r="12" spans="1:11" ht="15.75" thickBot="1" x14ac:dyDescent="0.3">
      <c r="A12" s="13" t="s">
        <v>41</v>
      </c>
      <c r="B12" s="117">
        <f>SUM(B8:B11)</f>
        <v>1740</v>
      </c>
      <c r="C12" s="115">
        <f>SUM(C8:C11)</f>
        <v>1952</v>
      </c>
      <c r="D12" s="129">
        <f>B12-C12</f>
        <v>-212</v>
      </c>
      <c r="E12" s="130">
        <f>D12/C12</f>
        <v>-0.10860655737704918</v>
      </c>
      <c r="F12" s="121">
        <f>SUM(F8:F11)</f>
        <v>-213</v>
      </c>
      <c r="G12" s="122">
        <f>F12/C12</f>
        <v>-0.1091188524590164</v>
      </c>
      <c r="H12" s="133">
        <f>SUM(H8:H11)</f>
        <v>37</v>
      </c>
      <c r="I12" s="122">
        <v>0.02</v>
      </c>
      <c r="J12" s="59">
        <f>SUM(J8:J11)</f>
        <v>-36</v>
      </c>
      <c r="K12" s="122">
        <f>J12/C12</f>
        <v>-1.8442622950819672E-2</v>
      </c>
    </row>
    <row r="13" spans="1:11" x14ac:dyDescent="0.2">
      <c r="C13" s="80"/>
    </row>
    <row r="14" spans="1:11" ht="15.75" x14ac:dyDescent="0.25">
      <c r="A14" s="184"/>
      <c r="B14" s="184"/>
      <c r="C14" s="184"/>
      <c r="D14" s="176"/>
      <c r="E14" s="185"/>
      <c r="H14" s="80"/>
      <c r="I14" s="80"/>
      <c r="J14" s="80"/>
      <c r="K14" s="80"/>
    </row>
    <row r="15" spans="1:11" ht="15.75" thickBot="1" x14ac:dyDescent="0.3">
      <c r="A15" s="3" t="s">
        <v>68</v>
      </c>
      <c r="B15" s="5"/>
      <c r="C15" s="5"/>
      <c r="H15" s="80"/>
      <c r="I15" s="80"/>
      <c r="J15" s="80"/>
      <c r="K15" s="80"/>
    </row>
    <row r="16" spans="1:11" ht="14.1" customHeight="1" x14ac:dyDescent="0.25">
      <c r="A16" s="26" t="s">
        <v>2</v>
      </c>
      <c r="B16" s="112" t="s">
        <v>68</v>
      </c>
      <c r="C16" s="113" t="s">
        <v>60</v>
      </c>
      <c r="D16" s="192" t="s">
        <v>34</v>
      </c>
      <c r="E16" s="193"/>
      <c r="F16" s="194" t="s">
        <v>35</v>
      </c>
      <c r="G16" s="195"/>
      <c r="H16" s="196" t="s">
        <v>36</v>
      </c>
      <c r="I16" s="195"/>
      <c r="J16" s="196" t="s">
        <v>37</v>
      </c>
      <c r="K16" s="195"/>
    </row>
    <row r="17" spans="1:11" ht="14.25" x14ac:dyDescent="0.2">
      <c r="A17" s="10" t="s">
        <v>52</v>
      </c>
      <c r="B17" s="116">
        <f>B8-B26</f>
        <v>370</v>
      </c>
      <c r="C17" s="90">
        <f>C8-C26</f>
        <v>402</v>
      </c>
      <c r="D17" s="126">
        <f>B17-C17</f>
        <v>-32</v>
      </c>
      <c r="E17" s="127">
        <f>D17/C17</f>
        <v>-7.9601990049751242E-2</v>
      </c>
      <c r="F17" s="118">
        <f>F8-F26</f>
        <v>-25</v>
      </c>
      <c r="G17" s="119">
        <f>F17/C17</f>
        <v>-6.2189054726368161E-2</v>
      </c>
      <c r="H17" s="143" t="s">
        <v>40</v>
      </c>
      <c r="I17" s="141" t="s">
        <v>40</v>
      </c>
      <c r="J17" s="57">
        <f>J8-J26</f>
        <v>-7</v>
      </c>
      <c r="K17" s="125">
        <f>J17/C17</f>
        <v>-1.7412935323383085E-2</v>
      </c>
    </row>
    <row r="18" spans="1:11" ht="14.25" x14ac:dyDescent="0.2">
      <c r="A18" s="10" t="s">
        <v>53</v>
      </c>
      <c r="B18" s="116">
        <f t="shared" ref="B18:C20" si="0">B9-B27</f>
        <v>189</v>
      </c>
      <c r="C18" s="90">
        <f t="shared" si="0"/>
        <v>180</v>
      </c>
      <c r="D18" s="128">
        <f>B18-C18</f>
        <v>9</v>
      </c>
      <c r="E18" s="127">
        <f>D18/C18</f>
        <v>0.05</v>
      </c>
      <c r="F18" s="118">
        <f t="shared" ref="F18:F20" si="1">F9-F27</f>
        <v>15</v>
      </c>
      <c r="G18" s="119">
        <f>F18/C18</f>
        <v>8.3333333333333329E-2</v>
      </c>
      <c r="H18" s="143" t="s">
        <v>40</v>
      </c>
      <c r="I18" s="141" t="s">
        <v>40</v>
      </c>
      <c r="J18" s="57">
        <f t="shared" ref="J18:J19" si="2">J9-J27</f>
        <v>-6</v>
      </c>
      <c r="K18" s="125">
        <f>J18/C18</f>
        <v>-3.3333333333333333E-2</v>
      </c>
    </row>
    <row r="19" spans="1:11" ht="14.25" x14ac:dyDescent="0.2">
      <c r="A19" s="6" t="s">
        <v>38</v>
      </c>
      <c r="B19" s="116">
        <f t="shared" si="0"/>
        <v>100</v>
      </c>
      <c r="C19" s="90">
        <f t="shared" si="0"/>
        <v>108</v>
      </c>
      <c r="D19" s="132">
        <f>B19-C19</f>
        <v>-8</v>
      </c>
      <c r="E19" s="127">
        <f>D19/C19</f>
        <v>-7.407407407407407E-2</v>
      </c>
      <c r="F19" s="118">
        <f t="shared" si="1"/>
        <v>-12</v>
      </c>
      <c r="G19" s="119">
        <f>F19/C19</f>
        <v>-0.1111111111111111</v>
      </c>
      <c r="H19" s="123">
        <f>H10-H28</f>
        <v>11</v>
      </c>
      <c r="I19" s="119">
        <f>H19/C19</f>
        <v>0.10185185185185185</v>
      </c>
      <c r="J19" s="57">
        <f t="shared" si="2"/>
        <v>-7</v>
      </c>
      <c r="K19" s="125">
        <f>J19/C19</f>
        <v>-6.4814814814814811E-2</v>
      </c>
    </row>
    <row r="20" spans="1:11" ht="14.25" x14ac:dyDescent="0.2">
      <c r="A20" s="10" t="s">
        <v>39</v>
      </c>
      <c r="B20" s="116">
        <f t="shared" si="0"/>
        <v>-39</v>
      </c>
      <c r="C20" s="90">
        <f t="shared" si="0"/>
        <v>-34</v>
      </c>
      <c r="D20" s="131">
        <f>B20-C20</f>
        <v>-5</v>
      </c>
      <c r="E20" s="140" t="s">
        <v>40</v>
      </c>
      <c r="F20" s="118">
        <f t="shared" si="1"/>
        <v>-5</v>
      </c>
      <c r="G20" s="141" t="s">
        <v>40</v>
      </c>
      <c r="H20" s="142" t="s">
        <v>40</v>
      </c>
      <c r="I20" s="141" t="s">
        <v>40</v>
      </c>
      <c r="J20" s="143" t="s">
        <v>40</v>
      </c>
      <c r="K20" s="144" t="s">
        <v>40</v>
      </c>
    </row>
    <row r="21" spans="1:11" ht="15.75" thickBot="1" x14ac:dyDescent="0.3">
      <c r="A21" s="13" t="s">
        <v>41</v>
      </c>
      <c r="B21" s="117">
        <f>SUM(B17:B20)</f>
        <v>620</v>
      </c>
      <c r="C21" s="115">
        <f>C17+C18+C19+C20</f>
        <v>656</v>
      </c>
      <c r="D21" s="129">
        <f>B21-C21</f>
        <v>-36</v>
      </c>
      <c r="E21" s="130">
        <f>D21/C21</f>
        <v>-5.4878048780487805E-2</v>
      </c>
      <c r="F21" s="121">
        <f>SUM(F17:F20)</f>
        <v>-27</v>
      </c>
      <c r="G21" s="122">
        <f>F21/C21</f>
        <v>-4.1158536585365856E-2</v>
      </c>
      <c r="H21" s="133">
        <f>SUM(H17:H20)</f>
        <v>11</v>
      </c>
      <c r="I21" s="122">
        <f>H21/C21</f>
        <v>1.676829268292683E-2</v>
      </c>
      <c r="J21" s="59">
        <f>SUM(J17:J20)</f>
        <v>-20</v>
      </c>
      <c r="K21" s="122">
        <f>J21/C21</f>
        <v>-3.048780487804878E-2</v>
      </c>
    </row>
    <row r="23" spans="1:11" ht="15.75" x14ac:dyDescent="0.25">
      <c r="A23" s="107"/>
      <c r="B23" s="107"/>
      <c r="C23" s="107"/>
      <c r="D23" s="177"/>
      <c r="E23" s="108"/>
      <c r="H23" s="80"/>
      <c r="I23" s="80"/>
      <c r="J23" s="80"/>
      <c r="K23" s="80"/>
    </row>
    <row r="24" spans="1:11" ht="15.75" thickBot="1" x14ac:dyDescent="0.3">
      <c r="A24" s="3" t="s">
        <v>64</v>
      </c>
      <c r="B24" s="5"/>
      <c r="C24" s="5"/>
      <c r="H24" s="80"/>
      <c r="I24" s="80"/>
      <c r="J24" s="80"/>
      <c r="K24" s="80"/>
    </row>
    <row r="25" spans="1:11" ht="14.1" customHeight="1" x14ac:dyDescent="0.25">
      <c r="A25" s="26" t="s">
        <v>2</v>
      </c>
      <c r="B25" s="112" t="s">
        <v>64</v>
      </c>
      <c r="C25" s="113" t="s">
        <v>59</v>
      </c>
      <c r="D25" s="192" t="s">
        <v>34</v>
      </c>
      <c r="E25" s="193"/>
      <c r="F25" s="197" t="s">
        <v>35</v>
      </c>
      <c r="G25" s="195"/>
      <c r="H25" s="196" t="s">
        <v>36</v>
      </c>
      <c r="I25" s="195"/>
      <c r="J25" s="196" t="s">
        <v>37</v>
      </c>
      <c r="K25" s="195"/>
    </row>
    <row r="26" spans="1:11" ht="14.25" x14ac:dyDescent="0.2">
      <c r="A26" s="10" t="s">
        <v>52</v>
      </c>
      <c r="B26" s="116">
        <v>690</v>
      </c>
      <c r="C26" s="90">
        <v>799</v>
      </c>
      <c r="D26" s="126">
        <f>B26-C26</f>
        <v>-109</v>
      </c>
      <c r="E26" s="127">
        <f>D26/C26</f>
        <v>-0.13642052565707133</v>
      </c>
      <c r="F26" s="118">
        <v>-100</v>
      </c>
      <c r="G26" s="119">
        <f>F26/C26</f>
        <v>-0.12515644555694619</v>
      </c>
      <c r="H26" s="143" t="s">
        <v>40</v>
      </c>
      <c r="I26" s="141" t="s">
        <v>40</v>
      </c>
      <c r="J26" s="57">
        <v>-9</v>
      </c>
      <c r="K26" s="125">
        <f>J26/C26</f>
        <v>-1.1264080100125156E-2</v>
      </c>
    </row>
    <row r="27" spans="1:11" ht="14.25" x14ac:dyDescent="0.2">
      <c r="A27" s="10" t="s">
        <v>53</v>
      </c>
      <c r="B27" s="116">
        <v>320</v>
      </c>
      <c r="C27" s="90">
        <v>355</v>
      </c>
      <c r="D27" s="128">
        <f>B27-C27</f>
        <v>-35</v>
      </c>
      <c r="E27" s="127">
        <f>D27/C27</f>
        <v>-9.8591549295774641E-2</v>
      </c>
      <c r="F27" s="120">
        <v>-34</v>
      </c>
      <c r="G27" s="119">
        <f>F27/C27</f>
        <v>-9.5774647887323941E-2</v>
      </c>
      <c r="H27" s="123">
        <v>5</v>
      </c>
      <c r="I27" s="119">
        <v>0.02</v>
      </c>
      <c r="J27" s="57">
        <v>-6</v>
      </c>
      <c r="K27" s="125">
        <f>J27/C27</f>
        <v>-1.6901408450704224E-2</v>
      </c>
    </row>
    <row r="28" spans="1:11" ht="14.25" x14ac:dyDescent="0.2">
      <c r="A28" s="6" t="s">
        <v>38</v>
      </c>
      <c r="B28" s="116">
        <v>181</v>
      </c>
      <c r="C28" s="90">
        <v>212</v>
      </c>
      <c r="D28" s="132">
        <f>B28-C28</f>
        <v>-31</v>
      </c>
      <c r="E28" s="127">
        <f>D28/C28</f>
        <v>-0.14622641509433962</v>
      </c>
      <c r="F28" s="118">
        <v>-51</v>
      </c>
      <c r="G28" s="119">
        <f>F28/C28</f>
        <v>-0.24056603773584906</v>
      </c>
      <c r="H28" s="124">
        <v>21</v>
      </c>
      <c r="I28" s="119">
        <f>H28/C28</f>
        <v>9.9056603773584911E-2</v>
      </c>
      <c r="J28" s="57">
        <v>-1</v>
      </c>
      <c r="K28" s="125">
        <v>-0.01</v>
      </c>
    </row>
    <row r="29" spans="1:11" ht="14.25" x14ac:dyDescent="0.2">
      <c r="A29" s="10" t="s">
        <v>39</v>
      </c>
      <c r="B29" s="116">
        <v>-71</v>
      </c>
      <c r="C29" s="90">
        <v>-70</v>
      </c>
      <c r="D29" s="131">
        <f>B29-C29</f>
        <v>-1</v>
      </c>
      <c r="E29" s="140" t="s">
        <v>40</v>
      </c>
      <c r="F29" s="120">
        <v>-1</v>
      </c>
      <c r="G29" s="141" t="s">
        <v>40</v>
      </c>
      <c r="H29" s="142" t="s">
        <v>40</v>
      </c>
      <c r="I29" s="141" t="s">
        <v>40</v>
      </c>
      <c r="J29" s="143" t="s">
        <v>40</v>
      </c>
      <c r="K29" s="144" t="s">
        <v>40</v>
      </c>
    </row>
    <row r="30" spans="1:11" ht="15.75" thickBot="1" x14ac:dyDescent="0.3">
      <c r="A30" s="13" t="s">
        <v>41</v>
      </c>
      <c r="B30" s="117">
        <f>SUM(B26:B29)</f>
        <v>1120</v>
      </c>
      <c r="C30" s="115">
        <v>1296</v>
      </c>
      <c r="D30" s="129">
        <f>B30-C30</f>
        <v>-176</v>
      </c>
      <c r="E30" s="130">
        <f>D30/C30</f>
        <v>-0.13580246913580246</v>
      </c>
      <c r="F30" s="121">
        <f>SUM(F26:F29)</f>
        <v>-186</v>
      </c>
      <c r="G30" s="122">
        <f>F30/C30</f>
        <v>-0.14351851851851852</v>
      </c>
      <c r="H30" s="133">
        <f>SUM(H26:H29)</f>
        <v>26</v>
      </c>
      <c r="I30" s="122">
        <v>0.01</v>
      </c>
      <c r="J30" s="59">
        <f>SUM(J26:J29)</f>
        <v>-16</v>
      </c>
      <c r="K30" s="122">
        <f>J30/C30</f>
        <v>-1.2345679012345678E-2</v>
      </c>
    </row>
    <row r="32" spans="1:11" ht="15.75" x14ac:dyDescent="0.25">
      <c r="A32" s="101"/>
      <c r="B32" s="101"/>
      <c r="C32" s="101"/>
      <c r="D32" s="105"/>
      <c r="E32" s="105"/>
      <c r="F32" s="2"/>
      <c r="G32" s="2"/>
    </row>
    <row r="33" spans="1:12" ht="15.75" thickBot="1" x14ac:dyDescent="0.3">
      <c r="A33" s="3" t="s">
        <v>63</v>
      </c>
      <c r="B33" s="5"/>
      <c r="C33" s="5"/>
      <c r="H33" s="80"/>
      <c r="I33" s="80"/>
      <c r="J33" s="80"/>
      <c r="K33" s="80"/>
    </row>
    <row r="34" spans="1:12" ht="14.1" customHeight="1" x14ac:dyDescent="0.25">
      <c r="A34" s="26" t="s">
        <v>2</v>
      </c>
      <c r="B34" s="112" t="s">
        <v>63</v>
      </c>
      <c r="C34" s="113" t="s">
        <v>61</v>
      </c>
      <c r="D34" s="192" t="s">
        <v>34</v>
      </c>
      <c r="E34" s="193"/>
      <c r="F34" s="194" t="s">
        <v>35</v>
      </c>
      <c r="G34" s="195"/>
      <c r="H34" s="196" t="s">
        <v>36</v>
      </c>
      <c r="I34" s="195"/>
      <c r="J34" s="196" t="s">
        <v>37</v>
      </c>
      <c r="K34" s="195"/>
    </row>
    <row r="35" spans="1:12" ht="14.25" x14ac:dyDescent="0.2">
      <c r="A35" s="10" t="s">
        <v>52</v>
      </c>
      <c r="B35" s="116">
        <f>B26-B44</f>
        <v>289</v>
      </c>
      <c r="C35" s="90">
        <f>C26-C44</f>
        <v>399</v>
      </c>
      <c r="D35" s="126">
        <f>B35-C35</f>
        <v>-110</v>
      </c>
      <c r="E35" s="127">
        <f>D35/C35</f>
        <v>-0.27568922305764409</v>
      </c>
      <c r="F35" s="118">
        <f>F26-F44</f>
        <v>-102</v>
      </c>
      <c r="G35" s="119">
        <f>F35/C35</f>
        <v>-0.25563909774436089</v>
      </c>
      <c r="H35" s="143" t="s">
        <v>40</v>
      </c>
      <c r="I35" s="141" t="s">
        <v>40</v>
      </c>
      <c r="J35" s="57">
        <f>J26-J44</f>
        <v>-8</v>
      </c>
      <c r="K35" s="125">
        <f>J35/C35</f>
        <v>-2.0050125313283207E-2</v>
      </c>
    </row>
    <row r="36" spans="1:12" ht="14.25" x14ac:dyDescent="0.2">
      <c r="A36" s="10" t="s">
        <v>53</v>
      </c>
      <c r="B36" s="116">
        <f>B27-B45</f>
        <v>174</v>
      </c>
      <c r="C36" s="90">
        <f t="shared" ref="C36:C38" si="3">C27-C45</f>
        <v>184</v>
      </c>
      <c r="D36" s="128">
        <f>B36-C36</f>
        <v>-10</v>
      </c>
      <c r="E36" s="145">
        <f>D36/C36</f>
        <v>-5.434782608695652E-2</v>
      </c>
      <c r="F36" s="120">
        <f>F27-F45</f>
        <v>-6</v>
      </c>
      <c r="G36" s="119">
        <f>F36/C36</f>
        <v>-3.2608695652173912E-2</v>
      </c>
      <c r="H36" s="123">
        <f t="shared" ref="H36" si="4">H27-H45</f>
        <v>0</v>
      </c>
      <c r="I36" s="119">
        <f>H36/C36</f>
        <v>0</v>
      </c>
      <c r="J36" s="57">
        <f>J27-J45</f>
        <v>-4</v>
      </c>
      <c r="K36" s="125">
        <f>J36/C36</f>
        <v>-2.1739130434782608E-2</v>
      </c>
    </row>
    <row r="37" spans="1:12" ht="14.25" x14ac:dyDescent="0.2">
      <c r="A37" s="6" t="s">
        <v>38</v>
      </c>
      <c r="B37" s="116">
        <f>B28-B46</f>
        <v>71</v>
      </c>
      <c r="C37" s="90">
        <f t="shared" si="3"/>
        <v>106</v>
      </c>
      <c r="D37" s="132">
        <f>B37-C37</f>
        <v>-35</v>
      </c>
      <c r="E37" s="127">
        <f>D37/C37</f>
        <v>-0.330188679245283</v>
      </c>
      <c r="F37" s="118">
        <f>F28-F46</f>
        <v>-45</v>
      </c>
      <c r="G37" s="119">
        <f>F37/C37</f>
        <v>-0.42452830188679247</v>
      </c>
      <c r="H37" s="124">
        <f>H28-H46</f>
        <v>11</v>
      </c>
      <c r="I37" s="119">
        <f>H37/C37</f>
        <v>0.10377358490566038</v>
      </c>
      <c r="J37" s="57">
        <f>J28-J46</f>
        <v>-1</v>
      </c>
      <c r="K37" s="125">
        <f>J37/C37</f>
        <v>-9.433962264150943E-3</v>
      </c>
    </row>
    <row r="38" spans="1:12" ht="14.25" x14ac:dyDescent="0.2">
      <c r="A38" s="10" t="s">
        <v>39</v>
      </c>
      <c r="B38" s="116">
        <f>B29-B47</f>
        <v>-30</v>
      </c>
      <c r="C38" s="90">
        <f t="shared" si="3"/>
        <v>-36</v>
      </c>
      <c r="D38" s="131">
        <f>B38-C38</f>
        <v>6</v>
      </c>
      <c r="E38" s="140" t="s">
        <v>40</v>
      </c>
      <c r="F38" s="120">
        <f>F29-F47</f>
        <v>6</v>
      </c>
      <c r="G38" s="141" t="s">
        <v>40</v>
      </c>
      <c r="H38" s="142" t="s">
        <v>40</v>
      </c>
      <c r="I38" s="141" t="s">
        <v>40</v>
      </c>
      <c r="J38" s="143" t="s">
        <v>40</v>
      </c>
      <c r="K38" s="144" t="s">
        <v>40</v>
      </c>
    </row>
    <row r="39" spans="1:12" ht="15.75" thickBot="1" x14ac:dyDescent="0.3">
      <c r="A39" s="13" t="s">
        <v>41</v>
      </c>
      <c r="B39" s="117">
        <f>SUM(B35:B38)</f>
        <v>504</v>
      </c>
      <c r="C39" s="115">
        <f>SUM(C35:C38)</f>
        <v>653</v>
      </c>
      <c r="D39" s="129">
        <f>B39-C39</f>
        <v>-149</v>
      </c>
      <c r="E39" s="130">
        <f>D39/C39</f>
        <v>-0.22817764165390506</v>
      </c>
      <c r="F39" s="121">
        <f>SUM(F35:F38)</f>
        <v>-147</v>
      </c>
      <c r="G39" s="122">
        <f>F39/C39</f>
        <v>-0.22511485451761101</v>
      </c>
      <c r="H39" s="133">
        <f>SUM(H35:H38)</f>
        <v>11</v>
      </c>
      <c r="I39" s="122">
        <f>H39/C39</f>
        <v>1.6845329249617153E-2</v>
      </c>
      <c r="J39" s="59">
        <f>SUM(J35:J38)</f>
        <v>-13</v>
      </c>
      <c r="K39" s="134">
        <f>J39/C39</f>
        <v>-1.9908116385911178E-2</v>
      </c>
    </row>
    <row r="41" spans="1:12" x14ac:dyDescent="0.2">
      <c r="L41" s="156"/>
    </row>
    <row r="42" spans="1:12" ht="15.75" thickBot="1" x14ac:dyDescent="0.3">
      <c r="A42" s="3" t="s">
        <v>62</v>
      </c>
      <c r="B42" s="5"/>
      <c r="C42" s="5"/>
      <c r="H42" s="80"/>
      <c r="I42" s="80"/>
      <c r="J42" s="80"/>
      <c r="K42" s="80"/>
    </row>
    <row r="43" spans="1:12" ht="14.1" customHeight="1" x14ac:dyDescent="0.25">
      <c r="A43" s="26" t="s">
        <v>2</v>
      </c>
      <c r="B43" s="112" t="s">
        <v>62</v>
      </c>
      <c r="C43" s="113" t="s">
        <v>50</v>
      </c>
      <c r="D43" s="192" t="s">
        <v>34</v>
      </c>
      <c r="E43" s="193"/>
      <c r="F43" s="197" t="s">
        <v>35</v>
      </c>
      <c r="G43" s="195"/>
      <c r="H43" s="196" t="s">
        <v>36</v>
      </c>
      <c r="I43" s="195"/>
      <c r="J43" s="196" t="s">
        <v>37</v>
      </c>
      <c r="K43" s="195"/>
    </row>
    <row r="44" spans="1:12" ht="14.25" x14ac:dyDescent="0.2">
      <c r="A44" s="10" t="s">
        <v>52</v>
      </c>
      <c r="B44" s="116">
        <v>401</v>
      </c>
      <c r="C44" s="114">
        <v>400</v>
      </c>
      <c r="D44" s="126">
        <f>B44-C44</f>
        <v>1</v>
      </c>
      <c r="E44" s="127">
        <f>D44/C44</f>
        <v>2.5000000000000001E-3</v>
      </c>
      <c r="F44" s="118">
        <v>2</v>
      </c>
      <c r="G44" s="119">
        <f>0%</f>
        <v>0</v>
      </c>
      <c r="H44" s="143" t="s">
        <v>40</v>
      </c>
      <c r="I44" s="141" t="s">
        <v>40</v>
      </c>
      <c r="J44" s="57">
        <v>-1</v>
      </c>
      <c r="K44" s="125">
        <f>J44/C44</f>
        <v>-2.5000000000000001E-3</v>
      </c>
    </row>
    <row r="45" spans="1:12" ht="14.25" x14ac:dyDescent="0.2">
      <c r="A45" s="10" t="s">
        <v>53</v>
      </c>
      <c r="B45" s="116">
        <v>146</v>
      </c>
      <c r="C45" s="114">
        <v>171</v>
      </c>
      <c r="D45" s="128">
        <f>B45-C45</f>
        <v>-25</v>
      </c>
      <c r="E45" s="145">
        <f>-0.14</f>
        <v>-0.14000000000000001</v>
      </c>
      <c r="F45" s="120">
        <v>-28</v>
      </c>
      <c r="G45" s="119">
        <f>F45/C45</f>
        <v>-0.16374269005847952</v>
      </c>
      <c r="H45" s="123">
        <v>5</v>
      </c>
      <c r="I45" s="119">
        <f>H45/C45</f>
        <v>2.9239766081871343E-2</v>
      </c>
      <c r="J45" s="57">
        <v>-2</v>
      </c>
      <c r="K45" s="125">
        <f>J45/C45</f>
        <v>-1.1695906432748537E-2</v>
      </c>
    </row>
    <row r="46" spans="1:12" ht="14.25" x14ac:dyDescent="0.2">
      <c r="A46" s="6" t="s">
        <v>38</v>
      </c>
      <c r="B46" s="116">
        <v>110</v>
      </c>
      <c r="C46" s="114">
        <v>106</v>
      </c>
      <c r="D46" s="132">
        <f>B46-C46</f>
        <v>4</v>
      </c>
      <c r="E46" s="127">
        <f>D46/C46</f>
        <v>3.7735849056603772E-2</v>
      </c>
      <c r="F46" s="118">
        <v>-6</v>
      </c>
      <c r="G46" s="119">
        <f>F46/C46</f>
        <v>-5.6603773584905662E-2</v>
      </c>
      <c r="H46" s="124">
        <v>10</v>
      </c>
      <c r="I46" s="119">
        <v>0.1</v>
      </c>
      <c r="J46" s="57">
        <v>0</v>
      </c>
      <c r="K46" s="125">
        <f>J46/C46</f>
        <v>0</v>
      </c>
    </row>
    <row r="47" spans="1:12" ht="14.25" x14ac:dyDescent="0.2">
      <c r="A47" s="10" t="s">
        <v>39</v>
      </c>
      <c r="B47" s="116">
        <v>-41</v>
      </c>
      <c r="C47" s="114">
        <v>-34</v>
      </c>
      <c r="D47" s="131">
        <f>B47-C47</f>
        <v>-7</v>
      </c>
      <c r="E47" s="140" t="s">
        <v>40</v>
      </c>
      <c r="F47" s="120">
        <v>-7</v>
      </c>
      <c r="G47" s="141" t="s">
        <v>40</v>
      </c>
      <c r="H47" s="142" t="s">
        <v>40</v>
      </c>
      <c r="I47" s="141" t="s">
        <v>40</v>
      </c>
      <c r="J47" s="143" t="s">
        <v>40</v>
      </c>
      <c r="K47" s="144" t="s">
        <v>40</v>
      </c>
    </row>
    <row r="48" spans="1:12" ht="15.75" thickBot="1" x14ac:dyDescent="0.3">
      <c r="A48" s="13" t="s">
        <v>41</v>
      </c>
      <c r="B48" s="117">
        <f>SUM(B44:B47)</f>
        <v>616</v>
      </c>
      <c r="C48" s="115">
        <f>SUM(C44:C47)</f>
        <v>643</v>
      </c>
      <c r="D48" s="129">
        <f>B48-C48</f>
        <v>-27</v>
      </c>
      <c r="E48" s="130">
        <f>D48/C48</f>
        <v>-4.1990668740279936E-2</v>
      </c>
      <c r="F48" s="121">
        <f>SUM(F44:F47)</f>
        <v>-39</v>
      </c>
      <c r="G48" s="122">
        <v>-0.06</v>
      </c>
      <c r="H48" s="133">
        <f>SUM(H44:H47)</f>
        <v>15</v>
      </c>
      <c r="I48" s="122">
        <f>H48/C48</f>
        <v>2.3328149300155521E-2</v>
      </c>
      <c r="J48" s="59">
        <f>SUM(J44:J47)</f>
        <v>-3</v>
      </c>
      <c r="K48" s="134">
        <v>0</v>
      </c>
    </row>
    <row r="50" spans="1:11" x14ac:dyDescent="0.2">
      <c r="A50" s="23"/>
      <c r="K50" s="180" t="s">
        <v>66</v>
      </c>
    </row>
    <row r="51" spans="1:11" x14ac:dyDescent="0.2">
      <c r="J51" s="1"/>
      <c r="K51" s="180"/>
    </row>
  </sheetData>
  <sheetProtection algorithmName="SHA-512" hashValue="9yHd/N6mVnz8nxeTrWZFLr2AFAaLHjyRSdhgwyNuIcsrjqK1le6guv7iCocbDgVqUA/aMNzenaAKYiZgQskvTA==" saltValue="XjPshdluq4rfWWXwsdqA8w==" spinCount="100000" sheet="1" objects="1" scenarios="1"/>
  <mergeCells count="23">
    <mergeCell ref="H25:I25"/>
    <mergeCell ref="J25:K25"/>
    <mergeCell ref="A1:C1"/>
    <mergeCell ref="A2:C2"/>
    <mergeCell ref="D2:E2"/>
    <mergeCell ref="D25:E25"/>
    <mergeCell ref="F25:G25"/>
    <mergeCell ref="D16:E16"/>
    <mergeCell ref="F16:G16"/>
    <mergeCell ref="H16:I16"/>
    <mergeCell ref="J16:K16"/>
    <mergeCell ref="D7:E7"/>
    <mergeCell ref="F7:G7"/>
    <mergeCell ref="H7:I7"/>
    <mergeCell ref="J7:K7"/>
    <mergeCell ref="D34:E34"/>
    <mergeCell ref="F34:G34"/>
    <mergeCell ref="H34:I34"/>
    <mergeCell ref="J34:K34"/>
    <mergeCell ref="D43:E43"/>
    <mergeCell ref="F43:G43"/>
    <mergeCell ref="H43:I43"/>
    <mergeCell ref="J43:K43"/>
  </mergeCells>
  <pageMargins left="0.25" right="0.25" top="0.75" bottom="0.75" header="0.3" footer="0.3"/>
  <pageSetup paperSize="9"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7"/>
  <sheetViews>
    <sheetView tabSelected="1" view="pageBreakPreview" zoomScale="40" zoomScaleNormal="80" zoomScaleSheetLayoutView="40" workbookViewId="0">
      <selection activeCell="E47" sqref="E47"/>
    </sheetView>
  </sheetViews>
  <sheetFormatPr baseColWidth="10" defaultColWidth="11.42578125" defaultRowHeight="12.75" x14ac:dyDescent="0.2"/>
  <cols>
    <col min="1" max="1" width="36.7109375" style="2" customWidth="1"/>
    <col min="2" max="5" width="17.140625" style="2" customWidth="1"/>
    <col min="6" max="10" width="17.140625" style="1" customWidth="1"/>
    <col min="11" max="11" width="17.140625" style="2" customWidth="1"/>
    <col min="12" max="16384" width="11.42578125" style="2"/>
  </cols>
  <sheetData>
    <row r="1" spans="1:11" ht="18" x14ac:dyDescent="0.25">
      <c r="A1" s="188" t="s">
        <v>0</v>
      </c>
      <c r="B1" s="188"/>
      <c r="C1" s="188"/>
      <c r="D1" s="188"/>
      <c r="E1" s="100"/>
      <c r="K1" s="80"/>
    </row>
    <row r="2" spans="1:11" ht="15.75" x14ac:dyDescent="0.25">
      <c r="A2" s="189" t="s">
        <v>42</v>
      </c>
      <c r="B2" s="189"/>
      <c r="C2" s="189"/>
      <c r="D2" s="189"/>
      <c r="E2" s="101"/>
      <c r="F2" s="198"/>
      <c r="G2" s="198"/>
      <c r="K2" s="80"/>
    </row>
    <row r="3" spans="1:11" ht="15.75" x14ac:dyDescent="0.25">
      <c r="A3" s="184"/>
      <c r="B3" s="184"/>
      <c r="C3" s="184"/>
      <c r="D3" s="184"/>
      <c r="E3" s="184"/>
      <c r="F3" s="185"/>
      <c r="G3" s="185"/>
      <c r="K3" s="80"/>
    </row>
    <row r="4" spans="1:11" ht="15.75" x14ac:dyDescent="0.25">
      <c r="A4" s="101"/>
      <c r="B4" s="101"/>
      <c r="C4" s="101"/>
      <c r="D4" s="183"/>
      <c r="E4" s="182"/>
      <c r="F4" s="198"/>
      <c r="G4" s="198"/>
      <c r="I4" s="183"/>
      <c r="K4" s="80"/>
    </row>
    <row r="5" spans="1:11" ht="15" x14ac:dyDescent="0.25">
      <c r="A5" s="47" t="s">
        <v>69</v>
      </c>
      <c r="B5" s="80"/>
      <c r="C5" s="80"/>
      <c r="D5" s="80"/>
      <c r="E5" s="80"/>
      <c r="K5" s="80"/>
    </row>
    <row r="6" spans="1:11" ht="15" x14ac:dyDescent="0.25">
      <c r="A6" s="26" t="s">
        <v>2</v>
      </c>
      <c r="B6" s="199" t="s">
        <v>52</v>
      </c>
      <c r="C6" s="200"/>
      <c r="D6" s="196" t="s">
        <v>54</v>
      </c>
      <c r="E6" s="195"/>
      <c r="F6" s="196" t="s">
        <v>43</v>
      </c>
      <c r="G6" s="195"/>
      <c r="H6" s="196" t="s">
        <v>44</v>
      </c>
      <c r="I6" s="195"/>
      <c r="J6" s="196" t="s">
        <v>45</v>
      </c>
      <c r="K6" s="195"/>
    </row>
    <row r="7" spans="1:11" ht="15.75" thickBot="1" x14ac:dyDescent="0.3">
      <c r="A7" s="46"/>
      <c r="B7" s="48" t="s">
        <v>69</v>
      </c>
      <c r="C7" s="49" t="s">
        <v>70</v>
      </c>
      <c r="D7" s="48" t="s">
        <v>69</v>
      </c>
      <c r="E7" s="49" t="s">
        <v>70</v>
      </c>
      <c r="F7" s="48" t="s">
        <v>69</v>
      </c>
      <c r="G7" s="49" t="s">
        <v>70</v>
      </c>
      <c r="H7" s="48" t="s">
        <v>69</v>
      </c>
      <c r="I7" s="49" t="s">
        <v>70</v>
      </c>
      <c r="J7" s="48" t="s">
        <v>69</v>
      </c>
      <c r="K7" s="49" t="s">
        <v>70</v>
      </c>
    </row>
    <row r="8" spans="1:11" ht="28.5" x14ac:dyDescent="0.2">
      <c r="A8" s="45" t="s">
        <v>46</v>
      </c>
      <c r="B8" s="135">
        <v>1060</v>
      </c>
      <c r="C8" s="76">
        <v>1201</v>
      </c>
      <c r="D8" s="71">
        <v>509</v>
      </c>
      <c r="E8" s="76">
        <v>535</v>
      </c>
      <c r="F8" s="71">
        <v>281</v>
      </c>
      <c r="G8" s="76">
        <v>320</v>
      </c>
      <c r="H8" s="71">
        <v>-110</v>
      </c>
      <c r="I8" s="76">
        <v>-104</v>
      </c>
      <c r="J8" s="71">
        <v>1740</v>
      </c>
      <c r="K8" s="50">
        <v>1952</v>
      </c>
    </row>
    <row r="9" spans="1:11" ht="28.5" x14ac:dyDescent="0.2">
      <c r="A9" s="44" t="s">
        <v>18</v>
      </c>
      <c r="B9" s="135">
        <v>95</v>
      </c>
      <c r="C9" s="76">
        <v>123</v>
      </c>
      <c r="D9" s="135">
        <v>70</v>
      </c>
      <c r="E9" s="76">
        <v>67</v>
      </c>
      <c r="F9" s="135">
        <v>29</v>
      </c>
      <c r="G9" s="76">
        <v>41</v>
      </c>
      <c r="H9" s="135">
        <v>2</v>
      </c>
      <c r="I9" s="76">
        <v>8</v>
      </c>
      <c r="J9" s="71">
        <v>196</v>
      </c>
      <c r="K9" s="50">
        <f>SUM(I9,G9,E9,C9)</f>
        <v>239</v>
      </c>
    </row>
    <row r="10" spans="1:11" ht="14.25" x14ac:dyDescent="0.2">
      <c r="A10" s="106" t="s">
        <v>47</v>
      </c>
      <c r="B10" s="136">
        <f t="shared" ref="B10:G10" si="0">B9/B8</f>
        <v>8.9622641509433956E-2</v>
      </c>
      <c r="C10" s="51">
        <f t="shared" si="0"/>
        <v>0.10241465445462115</v>
      </c>
      <c r="D10" s="136">
        <f t="shared" si="0"/>
        <v>0.13752455795677801</v>
      </c>
      <c r="E10" s="51">
        <f t="shared" si="0"/>
        <v>0.12523364485981309</v>
      </c>
      <c r="F10" s="136">
        <f t="shared" si="0"/>
        <v>0.10320284697508897</v>
      </c>
      <c r="G10" s="51">
        <f t="shared" si="0"/>
        <v>0.12812499999999999</v>
      </c>
      <c r="H10" s="136" t="s">
        <v>40</v>
      </c>
      <c r="I10" s="51" t="s">
        <v>40</v>
      </c>
      <c r="J10" s="136">
        <f t="shared" ref="J10" si="1">J9/J8</f>
        <v>0.11264367816091954</v>
      </c>
      <c r="K10" s="51">
        <f>K9/K8</f>
        <v>0.12243852459016394</v>
      </c>
    </row>
    <row r="11" spans="1:11" ht="28.5" x14ac:dyDescent="0.2">
      <c r="A11" s="78" t="s">
        <v>19</v>
      </c>
      <c r="B11" s="137">
        <v>7</v>
      </c>
      <c r="C11" s="50">
        <v>7</v>
      </c>
      <c r="D11" s="137" t="s">
        <v>40</v>
      </c>
      <c r="E11" s="50" t="s">
        <v>40</v>
      </c>
      <c r="F11" s="138" t="s">
        <v>40</v>
      </c>
      <c r="G11" s="50" t="s">
        <v>40</v>
      </c>
      <c r="H11" s="138" t="s">
        <v>40</v>
      </c>
      <c r="I11" s="50" t="s">
        <v>40</v>
      </c>
      <c r="J11" s="71">
        <v>7</v>
      </c>
      <c r="K11" s="50">
        <f t="shared" ref="K11:K14" si="2">SUM(I11,G11,E11,C11)</f>
        <v>7</v>
      </c>
    </row>
    <row r="12" spans="1:11" ht="14.25" x14ac:dyDescent="0.2">
      <c r="A12" s="6" t="s">
        <v>48</v>
      </c>
      <c r="B12" s="137">
        <v>102</v>
      </c>
      <c r="C12" s="76">
        <v>130</v>
      </c>
      <c r="D12" s="137">
        <v>70</v>
      </c>
      <c r="E12" s="76">
        <v>67</v>
      </c>
      <c r="F12" s="137">
        <v>29</v>
      </c>
      <c r="G12" s="76">
        <v>41</v>
      </c>
      <c r="H12" s="135">
        <v>2</v>
      </c>
      <c r="I12" s="76">
        <v>8</v>
      </c>
      <c r="J12" s="71">
        <f>J11+J9</f>
        <v>203</v>
      </c>
      <c r="K12" s="76">
        <f t="shared" si="2"/>
        <v>246</v>
      </c>
    </row>
    <row r="13" spans="1:11" ht="14.25" x14ac:dyDescent="0.2">
      <c r="A13" s="6" t="s">
        <v>49</v>
      </c>
      <c r="B13" s="135">
        <v>53</v>
      </c>
      <c r="C13" s="50">
        <v>67</v>
      </c>
      <c r="D13" s="135">
        <v>15</v>
      </c>
      <c r="E13" s="50">
        <v>19</v>
      </c>
      <c r="F13" s="135">
        <v>11</v>
      </c>
      <c r="G13" s="50">
        <v>15</v>
      </c>
      <c r="H13" s="135">
        <v>10</v>
      </c>
      <c r="I13" s="50">
        <v>2</v>
      </c>
      <c r="J13" s="71">
        <v>89</v>
      </c>
      <c r="K13" s="50">
        <f t="shared" si="2"/>
        <v>103</v>
      </c>
    </row>
    <row r="14" spans="1:11" ht="14.25" x14ac:dyDescent="0.2">
      <c r="A14" s="44" t="s">
        <v>71</v>
      </c>
      <c r="B14" s="137">
        <v>3805</v>
      </c>
      <c r="C14" s="50">
        <v>3853</v>
      </c>
      <c r="D14" s="137">
        <v>940</v>
      </c>
      <c r="E14" s="50">
        <v>948</v>
      </c>
      <c r="F14" s="137">
        <v>867</v>
      </c>
      <c r="G14" s="50">
        <v>706</v>
      </c>
      <c r="H14" s="137">
        <v>139</v>
      </c>
      <c r="I14" s="50">
        <v>129</v>
      </c>
      <c r="J14" s="137">
        <v>5751</v>
      </c>
      <c r="K14" s="50">
        <f t="shared" si="2"/>
        <v>5636</v>
      </c>
    </row>
    <row r="15" spans="1:11" ht="15.75" x14ac:dyDescent="0.25">
      <c r="A15" s="184"/>
      <c r="B15" s="184"/>
      <c r="C15" s="184"/>
      <c r="D15" s="184"/>
      <c r="E15" s="184"/>
      <c r="F15" s="185"/>
      <c r="G15" s="185"/>
      <c r="K15" s="80"/>
    </row>
    <row r="16" spans="1:11" s="109" customFormat="1" x14ac:dyDescent="0.2">
      <c r="A16" s="1"/>
      <c r="F16" s="110"/>
      <c r="G16" s="110"/>
      <c r="H16" s="110"/>
      <c r="I16" s="110"/>
      <c r="J16" s="110"/>
      <c r="K16" s="187"/>
    </row>
    <row r="17" spans="1:11" s="109" customFormat="1" ht="15" x14ac:dyDescent="0.25">
      <c r="A17" s="47" t="s">
        <v>68</v>
      </c>
      <c r="B17" s="80"/>
      <c r="C17" s="80"/>
      <c r="D17" s="80"/>
      <c r="E17" s="80"/>
      <c r="F17" s="1"/>
      <c r="G17" s="1"/>
      <c r="H17" s="1"/>
      <c r="I17" s="1"/>
      <c r="J17" s="1"/>
      <c r="K17" s="80"/>
    </row>
    <row r="18" spans="1:11" s="109" customFormat="1" ht="15" x14ac:dyDescent="0.25">
      <c r="A18" s="26" t="s">
        <v>2</v>
      </c>
      <c r="B18" s="199" t="s">
        <v>52</v>
      </c>
      <c r="C18" s="200"/>
      <c r="D18" s="196" t="s">
        <v>54</v>
      </c>
      <c r="E18" s="195"/>
      <c r="F18" s="196" t="s">
        <v>43</v>
      </c>
      <c r="G18" s="195"/>
      <c r="H18" s="196" t="s">
        <v>44</v>
      </c>
      <c r="I18" s="195"/>
      <c r="J18" s="196" t="s">
        <v>45</v>
      </c>
      <c r="K18" s="195"/>
    </row>
    <row r="19" spans="1:11" ht="15.75" thickBot="1" x14ac:dyDescent="0.3">
      <c r="A19" s="46"/>
      <c r="B19" s="48" t="s">
        <v>68</v>
      </c>
      <c r="C19" s="48" t="s">
        <v>60</v>
      </c>
      <c r="D19" s="48" t="s">
        <v>68</v>
      </c>
      <c r="E19" s="48" t="s">
        <v>60</v>
      </c>
      <c r="F19" s="48" t="s">
        <v>68</v>
      </c>
      <c r="G19" s="48" t="s">
        <v>60</v>
      </c>
      <c r="H19" s="48" t="s">
        <v>68</v>
      </c>
      <c r="I19" s="48" t="s">
        <v>60</v>
      </c>
      <c r="J19" s="48" t="s">
        <v>68</v>
      </c>
      <c r="K19" s="48" t="s">
        <v>60</v>
      </c>
    </row>
    <row r="20" spans="1:11" ht="28.5" x14ac:dyDescent="0.2">
      <c r="A20" s="45" t="s">
        <v>46</v>
      </c>
      <c r="B20" s="135">
        <f>B8-B32</f>
        <v>370</v>
      </c>
      <c r="C20" s="76">
        <f t="shared" ref="C20:C21" si="3">C8-C32</f>
        <v>402</v>
      </c>
      <c r="D20" s="71">
        <f>D8-D32</f>
        <v>189</v>
      </c>
      <c r="E20" s="76">
        <f t="shared" ref="E20:E21" si="4">E8-E32</f>
        <v>180</v>
      </c>
      <c r="F20" s="71">
        <f>F8-F32</f>
        <v>100</v>
      </c>
      <c r="G20" s="76">
        <f t="shared" ref="G20:G21" si="5">G8-G32</f>
        <v>108</v>
      </c>
      <c r="H20" s="71">
        <f>H8-H32</f>
        <v>-39</v>
      </c>
      <c r="I20" s="76">
        <f t="shared" ref="I20:I21" si="6">I8-I32</f>
        <v>-34</v>
      </c>
      <c r="J20" s="71">
        <f>J8-J32</f>
        <v>620</v>
      </c>
      <c r="K20" s="50">
        <f>SUM(I20,G20,E20,C20)</f>
        <v>656</v>
      </c>
    </row>
    <row r="21" spans="1:11" ht="28.5" x14ac:dyDescent="0.2">
      <c r="A21" s="44" t="s">
        <v>18</v>
      </c>
      <c r="B21" s="135">
        <f>B9-B33</f>
        <v>43</v>
      </c>
      <c r="C21" s="76">
        <f t="shared" si="3"/>
        <v>48</v>
      </c>
      <c r="D21" s="135">
        <f>D9-D33</f>
        <v>29</v>
      </c>
      <c r="E21" s="76">
        <f t="shared" si="4"/>
        <v>23</v>
      </c>
      <c r="F21" s="135">
        <f>F9-F33</f>
        <v>15</v>
      </c>
      <c r="G21" s="76">
        <f t="shared" si="5"/>
        <v>12</v>
      </c>
      <c r="H21" s="135">
        <f>H9-H33</f>
        <v>1</v>
      </c>
      <c r="I21" s="76">
        <f t="shared" si="6"/>
        <v>4</v>
      </c>
      <c r="J21" s="71">
        <f>J9-J33</f>
        <v>88</v>
      </c>
      <c r="K21" s="50">
        <f>SUM(I21,G21,E21,C21)</f>
        <v>87</v>
      </c>
    </row>
    <row r="22" spans="1:11" ht="14.25" x14ac:dyDescent="0.2">
      <c r="A22" s="106" t="s">
        <v>47</v>
      </c>
      <c r="B22" s="136">
        <f>B21/B20</f>
        <v>0.11621621621621622</v>
      </c>
      <c r="C22" s="51">
        <f t="shared" ref="C22" si="7">C21/C20</f>
        <v>0.11940298507462686</v>
      </c>
      <c r="D22" s="136">
        <f>D21/D20</f>
        <v>0.15343915343915343</v>
      </c>
      <c r="E22" s="51">
        <f t="shared" ref="E22" si="8">E21/E20</f>
        <v>0.12777777777777777</v>
      </c>
      <c r="F22" s="136">
        <f>F21/F20</f>
        <v>0.15</v>
      </c>
      <c r="G22" s="51">
        <f t="shared" ref="G22" si="9">G21/G20</f>
        <v>0.1111111111111111</v>
      </c>
      <c r="H22" s="137" t="s">
        <v>40</v>
      </c>
      <c r="I22" s="51" t="s">
        <v>40</v>
      </c>
      <c r="J22" s="136">
        <f>J21/J20</f>
        <v>0.14193548387096774</v>
      </c>
      <c r="K22" s="51">
        <f>K21/K20</f>
        <v>0.1326219512195122</v>
      </c>
    </row>
    <row r="23" spans="1:11" ht="28.5" x14ac:dyDescent="0.2">
      <c r="A23" s="78" t="s">
        <v>19</v>
      </c>
      <c r="B23" s="137">
        <f>B11-B35</f>
        <v>3</v>
      </c>
      <c r="C23" s="50">
        <f>C11-C35</f>
        <v>2</v>
      </c>
      <c r="D23" s="137" t="s">
        <v>40</v>
      </c>
      <c r="E23" s="50" t="s">
        <v>40</v>
      </c>
      <c r="F23" s="138" t="s">
        <v>40</v>
      </c>
      <c r="G23" s="50" t="s">
        <v>40</v>
      </c>
      <c r="H23" s="137" t="s">
        <v>40</v>
      </c>
      <c r="I23" s="50" t="s">
        <v>40</v>
      </c>
      <c r="J23" s="71">
        <f>J11-J35</f>
        <v>3</v>
      </c>
      <c r="K23" s="50">
        <f t="shared" ref="K23:K25" si="10">SUM(I23,G23,E23,C23)</f>
        <v>2</v>
      </c>
    </row>
    <row r="24" spans="1:11" ht="14.25" x14ac:dyDescent="0.2">
      <c r="A24" s="6" t="s">
        <v>48</v>
      </c>
      <c r="B24" s="137">
        <f>B21+B23</f>
        <v>46</v>
      </c>
      <c r="C24" s="76">
        <f>C21+C23</f>
        <v>50</v>
      </c>
      <c r="D24" s="137">
        <v>29</v>
      </c>
      <c r="E24" s="76">
        <f>E21</f>
        <v>23</v>
      </c>
      <c r="F24" s="179">
        <v>15</v>
      </c>
      <c r="G24" s="76">
        <f t="shared" ref="G24" si="11">G21</f>
        <v>12</v>
      </c>
      <c r="H24" s="137">
        <v>1</v>
      </c>
      <c r="I24" s="76">
        <f t="shared" ref="I24" si="12">I21</f>
        <v>4</v>
      </c>
      <c r="J24" s="71">
        <f>J21+J23</f>
        <v>91</v>
      </c>
      <c r="K24" s="76">
        <f t="shared" si="10"/>
        <v>89</v>
      </c>
    </row>
    <row r="25" spans="1:11" ht="14.25" x14ac:dyDescent="0.2">
      <c r="A25" s="6" t="s">
        <v>49</v>
      </c>
      <c r="B25" s="135">
        <f>B13-B37</f>
        <v>16</v>
      </c>
      <c r="C25" s="50">
        <f t="shared" ref="C25" si="13">C13-C37</f>
        <v>18</v>
      </c>
      <c r="D25" s="135">
        <f>D13-D37</f>
        <v>6</v>
      </c>
      <c r="E25" s="50">
        <f t="shared" ref="E25" si="14">E13-E37</f>
        <v>3</v>
      </c>
      <c r="F25" s="135">
        <f>F13-F37</f>
        <v>3</v>
      </c>
      <c r="G25" s="50">
        <f t="shared" ref="G25:I25" si="15">G13-G37</f>
        <v>5</v>
      </c>
      <c r="H25" s="135">
        <f t="shared" si="15"/>
        <v>6</v>
      </c>
      <c r="I25" s="50">
        <f t="shared" si="15"/>
        <v>1</v>
      </c>
      <c r="J25" s="71">
        <f>J13-J37</f>
        <v>31</v>
      </c>
      <c r="K25" s="50">
        <f t="shared" si="10"/>
        <v>27</v>
      </c>
    </row>
    <row r="26" spans="1:11" ht="14.25" x14ac:dyDescent="0.2">
      <c r="A26" s="44" t="s">
        <v>71</v>
      </c>
      <c r="B26" s="137">
        <f>B14</f>
        <v>3805</v>
      </c>
      <c r="C26" s="50">
        <f>C14</f>
        <v>3853</v>
      </c>
      <c r="D26" s="137">
        <f>D14</f>
        <v>940</v>
      </c>
      <c r="E26" s="50">
        <v>948</v>
      </c>
      <c r="F26" s="137">
        <f>F14</f>
        <v>867</v>
      </c>
      <c r="G26" s="50">
        <v>706</v>
      </c>
      <c r="H26" s="137">
        <f>H14</f>
        <v>139</v>
      </c>
      <c r="I26" s="50">
        <v>129</v>
      </c>
      <c r="J26" s="137">
        <f>J14</f>
        <v>5751</v>
      </c>
      <c r="K26" s="50">
        <v>5636</v>
      </c>
    </row>
    <row r="28" spans="1:11" ht="15.75" x14ac:dyDescent="0.25">
      <c r="A28" s="107"/>
      <c r="B28" s="107"/>
      <c r="C28" s="178"/>
      <c r="D28" s="1"/>
      <c r="E28" s="107"/>
      <c r="F28" s="108"/>
      <c r="G28" s="108"/>
      <c r="K28" s="80"/>
    </row>
    <row r="29" spans="1:11" ht="15" x14ac:dyDescent="0.25">
      <c r="A29" s="47" t="s">
        <v>64</v>
      </c>
      <c r="B29" s="80"/>
      <c r="C29" s="80"/>
      <c r="D29" s="80"/>
      <c r="E29" s="80"/>
      <c r="K29" s="80"/>
    </row>
    <row r="30" spans="1:11" ht="15" x14ac:dyDescent="0.25">
      <c r="A30" s="26" t="s">
        <v>2</v>
      </c>
      <c r="B30" s="199" t="s">
        <v>52</v>
      </c>
      <c r="C30" s="200"/>
      <c r="D30" s="196" t="s">
        <v>54</v>
      </c>
      <c r="E30" s="195"/>
      <c r="F30" s="196" t="s">
        <v>43</v>
      </c>
      <c r="G30" s="195"/>
      <c r="H30" s="196" t="s">
        <v>44</v>
      </c>
      <c r="I30" s="195"/>
      <c r="J30" s="196" t="s">
        <v>45</v>
      </c>
      <c r="K30" s="195"/>
    </row>
    <row r="31" spans="1:11" ht="15.75" thickBot="1" x14ac:dyDescent="0.3">
      <c r="A31" s="46"/>
      <c r="B31" s="48" t="s">
        <v>64</v>
      </c>
      <c r="C31" s="49" t="s">
        <v>59</v>
      </c>
      <c r="D31" s="48" t="s">
        <v>64</v>
      </c>
      <c r="E31" s="49" t="s">
        <v>59</v>
      </c>
      <c r="F31" s="48" t="s">
        <v>64</v>
      </c>
      <c r="G31" s="49" t="s">
        <v>59</v>
      </c>
      <c r="H31" s="48" t="s">
        <v>64</v>
      </c>
      <c r="I31" s="49" t="s">
        <v>59</v>
      </c>
      <c r="J31" s="48" t="s">
        <v>64</v>
      </c>
      <c r="K31" s="49" t="s">
        <v>59</v>
      </c>
    </row>
    <row r="32" spans="1:11" ht="28.5" x14ac:dyDescent="0.2">
      <c r="A32" s="45" t="s">
        <v>46</v>
      </c>
      <c r="B32" s="135">
        <v>690</v>
      </c>
      <c r="C32" s="76">
        <v>799</v>
      </c>
      <c r="D32" s="71">
        <v>320</v>
      </c>
      <c r="E32" s="76">
        <v>355</v>
      </c>
      <c r="F32" s="71">
        <v>181</v>
      </c>
      <c r="G32" s="76">
        <v>212</v>
      </c>
      <c r="H32" s="71">
        <v>-71</v>
      </c>
      <c r="I32" s="76">
        <v>-70</v>
      </c>
      <c r="J32" s="71">
        <v>1120</v>
      </c>
      <c r="K32" s="50">
        <f>SUM(I32,G32,E32,C32)</f>
        <v>1296</v>
      </c>
    </row>
    <row r="33" spans="1:11" ht="28.5" x14ac:dyDescent="0.2">
      <c r="A33" s="44" t="s">
        <v>18</v>
      </c>
      <c r="B33" s="135">
        <v>52</v>
      </c>
      <c r="C33" s="76">
        <v>75</v>
      </c>
      <c r="D33" s="135">
        <v>41</v>
      </c>
      <c r="E33" s="76">
        <v>44</v>
      </c>
      <c r="F33" s="135">
        <v>14</v>
      </c>
      <c r="G33" s="76">
        <v>29</v>
      </c>
      <c r="H33" s="135">
        <v>1</v>
      </c>
      <c r="I33" s="76">
        <v>4</v>
      </c>
      <c r="J33" s="71">
        <v>108</v>
      </c>
      <c r="K33" s="50">
        <f>SUM(I33,G33,E33,C33)</f>
        <v>152</v>
      </c>
    </row>
    <row r="34" spans="1:11" ht="14.25" x14ac:dyDescent="0.2">
      <c r="A34" s="106" t="s">
        <v>47</v>
      </c>
      <c r="B34" s="136">
        <f t="shared" ref="B34:C34" si="16">B33/B32</f>
        <v>7.5362318840579715E-2</v>
      </c>
      <c r="C34" s="51">
        <f t="shared" si="16"/>
        <v>9.3867334167709635E-2</v>
      </c>
      <c r="D34" s="136">
        <f t="shared" ref="D34:G34" si="17">D33/D32</f>
        <v>0.12812499999999999</v>
      </c>
      <c r="E34" s="51">
        <f t="shared" si="17"/>
        <v>0.12394366197183099</v>
      </c>
      <c r="F34" s="136">
        <f t="shared" si="17"/>
        <v>7.7348066298342538E-2</v>
      </c>
      <c r="G34" s="51">
        <f t="shared" si="17"/>
        <v>0.13679245283018868</v>
      </c>
      <c r="H34" s="136" t="s">
        <v>40</v>
      </c>
      <c r="I34" s="51" t="s">
        <v>40</v>
      </c>
      <c r="J34" s="136">
        <f t="shared" ref="J34" si="18">J33/J32</f>
        <v>9.6428571428571433E-2</v>
      </c>
      <c r="K34" s="51">
        <f>K33/K32</f>
        <v>0.11728395061728394</v>
      </c>
    </row>
    <row r="35" spans="1:11" ht="28.5" x14ac:dyDescent="0.2">
      <c r="A35" s="78" t="s">
        <v>19</v>
      </c>
      <c r="B35" s="137">
        <v>4</v>
      </c>
      <c r="C35" s="50">
        <v>5</v>
      </c>
      <c r="D35" s="137" t="s">
        <v>40</v>
      </c>
      <c r="E35" s="50" t="s">
        <v>40</v>
      </c>
      <c r="F35" s="138" t="s">
        <v>40</v>
      </c>
      <c r="G35" s="50" t="s">
        <v>40</v>
      </c>
      <c r="H35" s="138" t="s">
        <v>40</v>
      </c>
      <c r="I35" s="50" t="s">
        <v>40</v>
      </c>
      <c r="J35" s="71">
        <v>4</v>
      </c>
      <c r="K35" s="50">
        <f t="shared" ref="K35:K38" si="19">SUM(I35,G35,E35,C35)</f>
        <v>5</v>
      </c>
    </row>
    <row r="36" spans="1:11" ht="14.25" x14ac:dyDescent="0.2">
      <c r="A36" s="6" t="s">
        <v>48</v>
      </c>
      <c r="B36" s="137">
        <v>56</v>
      </c>
      <c r="C36" s="76">
        <f>C35+C33</f>
        <v>80</v>
      </c>
      <c r="D36" s="137">
        <v>41</v>
      </c>
      <c r="E36" s="76">
        <v>44</v>
      </c>
      <c r="F36" s="137">
        <v>14</v>
      </c>
      <c r="G36" s="76">
        <v>29</v>
      </c>
      <c r="H36" s="135">
        <v>1</v>
      </c>
      <c r="I36" s="76">
        <v>4</v>
      </c>
      <c r="J36" s="71">
        <f>J35+J33</f>
        <v>112</v>
      </c>
      <c r="K36" s="76">
        <f t="shared" si="19"/>
        <v>157</v>
      </c>
    </row>
    <row r="37" spans="1:11" ht="14.25" x14ac:dyDescent="0.2">
      <c r="A37" s="6" t="s">
        <v>49</v>
      </c>
      <c r="B37" s="135">
        <v>37</v>
      </c>
      <c r="C37" s="50">
        <v>49</v>
      </c>
      <c r="D37" s="135">
        <v>9</v>
      </c>
      <c r="E37" s="50">
        <v>16</v>
      </c>
      <c r="F37" s="135">
        <v>8</v>
      </c>
      <c r="G37" s="50">
        <v>10</v>
      </c>
      <c r="H37" s="135">
        <v>4</v>
      </c>
      <c r="I37" s="50">
        <v>1</v>
      </c>
      <c r="J37" s="71">
        <v>58</v>
      </c>
      <c r="K37" s="50">
        <f t="shared" si="19"/>
        <v>76</v>
      </c>
    </row>
    <row r="38" spans="1:11" ht="14.25" x14ac:dyDescent="0.2">
      <c r="A38" s="44" t="s">
        <v>65</v>
      </c>
      <c r="B38" s="137">
        <v>3815</v>
      </c>
      <c r="C38" s="50">
        <v>3799</v>
      </c>
      <c r="D38" s="137">
        <v>934</v>
      </c>
      <c r="E38" s="50">
        <v>949</v>
      </c>
      <c r="F38" s="137">
        <v>907</v>
      </c>
      <c r="G38" s="50">
        <v>701</v>
      </c>
      <c r="H38" s="137">
        <v>136</v>
      </c>
      <c r="I38" s="50">
        <v>124</v>
      </c>
      <c r="J38" s="137">
        <v>5792</v>
      </c>
      <c r="K38" s="50">
        <f t="shared" si="19"/>
        <v>5573</v>
      </c>
    </row>
    <row r="39" spans="1:11" ht="15.75" x14ac:dyDescent="0.25">
      <c r="A39" s="107"/>
      <c r="B39" s="107"/>
      <c r="C39" s="107"/>
      <c r="D39" s="107"/>
      <c r="E39" s="107"/>
      <c r="F39" s="108"/>
      <c r="G39" s="108"/>
      <c r="K39" s="80"/>
    </row>
    <row r="40" spans="1:11" s="109" customFormat="1" x14ac:dyDescent="0.2">
      <c r="A40" s="1"/>
      <c r="F40" s="110"/>
      <c r="G40" s="110"/>
      <c r="H40" s="110"/>
      <c r="I40" s="110"/>
      <c r="J40" s="110"/>
    </row>
    <row r="41" spans="1:11" s="109" customFormat="1" ht="15" x14ac:dyDescent="0.25">
      <c r="A41" s="47" t="s">
        <v>63</v>
      </c>
      <c r="B41" s="80"/>
      <c r="C41" s="80"/>
      <c r="D41" s="80"/>
      <c r="E41" s="80"/>
      <c r="F41" s="1"/>
      <c r="G41" s="1"/>
      <c r="H41" s="1"/>
      <c r="I41" s="1"/>
      <c r="J41" s="1"/>
      <c r="K41" s="80"/>
    </row>
    <row r="42" spans="1:11" s="109" customFormat="1" ht="15" x14ac:dyDescent="0.25">
      <c r="A42" s="26" t="s">
        <v>2</v>
      </c>
      <c r="B42" s="199" t="s">
        <v>52</v>
      </c>
      <c r="C42" s="200"/>
      <c r="D42" s="196" t="s">
        <v>54</v>
      </c>
      <c r="E42" s="195"/>
      <c r="F42" s="196" t="s">
        <v>43</v>
      </c>
      <c r="G42" s="195"/>
      <c r="H42" s="196" t="s">
        <v>44</v>
      </c>
      <c r="I42" s="195"/>
      <c r="J42" s="196" t="s">
        <v>45</v>
      </c>
      <c r="K42" s="195"/>
    </row>
    <row r="43" spans="1:11" ht="15.75" thickBot="1" x14ac:dyDescent="0.3">
      <c r="A43" s="46"/>
      <c r="B43" s="48" t="s">
        <v>63</v>
      </c>
      <c r="C43" s="48" t="s">
        <v>61</v>
      </c>
      <c r="D43" s="48" t="s">
        <v>63</v>
      </c>
      <c r="E43" s="48" t="s">
        <v>61</v>
      </c>
      <c r="F43" s="48" t="s">
        <v>63</v>
      </c>
      <c r="G43" s="48" t="s">
        <v>61</v>
      </c>
      <c r="H43" s="48" t="s">
        <v>63</v>
      </c>
      <c r="I43" s="48" t="s">
        <v>61</v>
      </c>
      <c r="J43" s="48" t="s">
        <v>63</v>
      </c>
      <c r="K43" s="48" t="s">
        <v>61</v>
      </c>
    </row>
    <row r="44" spans="1:11" ht="28.5" x14ac:dyDescent="0.2">
      <c r="A44" s="45" t="s">
        <v>46</v>
      </c>
      <c r="B44" s="135">
        <f>B32-B56</f>
        <v>289</v>
      </c>
      <c r="C44" s="76">
        <f t="shared" ref="C44:C45" si="20">C32-C56</f>
        <v>399</v>
      </c>
      <c r="D44" s="71">
        <f>D32-D56</f>
        <v>174</v>
      </c>
      <c r="E44" s="76">
        <f t="shared" ref="E44:E45" si="21">E32-E56</f>
        <v>184</v>
      </c>
      <c r="F44" s="71">
        <f>F32-F56</f>
        <v>71</v>
      </c>
      <c r="G44" s="76">
        <f t="shared" ref="G44:G45" si="22">G32-G56</f>
        <v>106</v>
      </c>
      <c r="H44" s="71">
        <f>H32-H56</f>
        <v>-30</v>
      </c>
      <c r="I44" s="76">
        <f t="shared" ref="I44:I45" si="23">I32-I56</f>
        <v>-36</v>
      </c>
      <c r="J44" s="71">
        <f>J32-J56</f>
        <v>504</v>
      </c>
      <c r="K44" s="50">
        <f>SUM(I44,G44,E44,C44)</f>
        <v>653</v>
      </c>
    </row>
    <row r="45" spans="1:11" ht="28.5" x14ac:dyDescent="0.2">
      <c r="A45" s="44" t="s">
        <v>18</v>
      </c>
      <c r="B45" s="135">
        <f>B33-B57</f>
        <v>11</v>
      </c>
      <c r="C45" s="76">
        <f t="shared" si="20"/>
        <v>39</v>
      </c>
      <c r="D45" s="135">
        <f>D33-D57</f>
        <v>24</v>
      </c>
      <c r="E45" s="76">
        <f t="shared" si="21"/>
        <v>23</v>
      </c>
      <c r="F45" s="135">
        <f>F33-F57</f>
        <v>2</v>
      </c>
      <c r="G45" s="76">
        <f t="shared" si="22"/>
        <v>15</v>
      </c>
      <c r="H45" s="135">
        <f>H33-H57</f>
        <v>1</v>
      </c>
      <c r="I45" s="76">
        <f t="shared" si="23"/>
        <v>0</v>
      </c>
      <c r="J45" s="71">
        <f>J33-J57</f>
        <v>38</v>
      </c>
      <c r="K45" s="50">
        <f>SUM(I45,G45,E45,C45)</f>
        <v>77</v>
      </c>
    </row>
    <row r="46" spans="1:11" ht="14.25" x14ac:dyDescent="0.2">
      <c r="A46" s="106" t="s">
        <v>47</v>
      </c>
      <c r="B46" s="136">
        <f>B45/B44</f>
        <v>3.8062283737024222E-2</v>
      </c>
      <c r="C46" s="51">
        <f t="shared" ref="C46" si="24">C45/C44</f>
        <v>9.7744360902255634E-2</v>
      </c>
      <c r="D46" s="136">
        <f>D45/D44</f>
        <v>0.13793103448275862</v>
      </c>
      <c r="E46" s="51">
        <f t="shared" ref="E46" si="25">E45/E44</f>
        <v>0.125</v>
      </c>
      <c r="F46" s="136">
        <f>F45/F44</f>
        <v>2.8169014084507043E-2</v>
      </c>
      <c r="G46" s="51">
        <f t="shared" ref="G46" si="26">G45/G44</f>
        <v>0.14150943396226415</v>
      </c>
      <c r="H46" s="137" t="s">
        <v>40</v>
      </c>
      <c r="I46" s="51" t="s">
        <v>40</v>
      </c>
      <c r="J46" s="136">
        <f>J45/J44</f>
        <v>7.5396825396825393E-2</v>
      </c>
      <c r="K46" s="51">
        <f>K45/K44</f>
        <v>0.11791730474732007</v>
      </c>
    </row>
    <row r="47" spans="1:11" ht="28.5" x14ac:dyDescent="0.2">
      <c r="A47" s="78" t="s">
        <v>19</v>
      </c>
      <c r="B47" s="137">
        <f>B35-B59</f>
        <v>2</v>
      </c>
      <c r="C47" s="50">
        <f>C35-C59</f>
        <v>3</v>
      </c>
      <c r="D47" s="137" t="s">
        <v>40</v>
      </c>
      <c r="E47" s="50" t="s">
        <v>40</v>
      </c>
      <c r="F47" s="138" t="s">
        <v>40</v>
      </c>
      <c r="G47" s="50" t="s">
        <v>40</v>
      </c>
      <c r="H47" s="137" t="s">
        <v>40</v>
      </c>
      <c r="I47" s="50" t="s">
        <v>40</v>
      </c>
      <c r="J47" s="71">
        <f>J35-J59</f>
        <v>2</v>
      </c>
      <c r="K47" s="50">
        <f t="shared" ref="K47:K49" si="27">SUM(I47,G47,E47,C47)</f>
        <v>3</v>
      </c>
    </row>
    <row r="48" spans="1:11" ht="14.25" x14ac:dyDescent="0.2">
      <c r="A48" s="6" t="s">
        <v>48</v>
      </c>
      <c r="B48" s="137">
        <f>B45+B47</f>
        <v>13</v>
      </c>
      <c r="C48" s="76">
        <f>C45+C47</f>
        <v>42</v>
      </c>
      <c r="D48" s="137">
        <v>24</v>
      </c>
      <c r="E48" s="76">
        <f>E45</f>
        <v>23</v>
      </c>
      <c r="F48" s="179">
        <v>2</v>
      </c>
      <c r="G48" s="76">
        <f t="shared" ref="G48" si="28">G45</f>
        <v>15</v>
      </c>
      <c r="H48" s="137">
        <v>1</v>
      </c>
      <c r="I48" s="76">
        <f t="shared" ref="I48" si="29">I45</f>
        <v>0</v>
      </c>
      <c r="J48" s="71">
        <f>J45+J47</f>
        <v>40</v>
      </c>
      <c r="K48" s="76">
        <f t="shared" si="27"/>
        <v>80</v>
      </c>
    </row>
    <row r="49" spans="1:11" ht="14.25" x14ac:dyDescent="0.2">
      <c r="A49" s="6" t="s">
        <v>49</v>
      </c>
      <c r="B49" s="135">
        <f>B37-B61</f>
        <v>16</v>
      </c>
      <c r="C49" s="50">
        <f t="shared" ref="C49" si="30">C37-C61</f>
        <v>29</v>
      </c>
      <c r="D49" s="135">
        <f>D37-D61</f>
        <v>6</v>
      </c>
      <c r="E49" s="50">
        <f t="shared" ref="E49" si="31">E37-E61</f>
        <v>7</v>
      </c>
      <c r="F49" s="135">
        <f>F37-F61</f>
        <v>3</v>
      </c>
      <c r="G49" s="50">
        <f t="shared" ref="G49:H49" si="32">G37-G61</f>
        <v>5</v>
      </c>
      <c r="H49" s="135">
        <f t="shared" si="32"/>
        <v>2</v>
      </c>
      <c r="I49" s="50">
        <f t="shared" ref="I49" si="33">I37-I61</f>
        <v>1</v>
      </c>
      <c r="J49" s="71">
        <f>J37-J61</f>
        <v>27</v>
      </c>
      <c r="K49" s="50">
        <f t="shared" si="27"/>
        <v>42</v>
      </c>
    </row>
    <row r="50" spans="1:11" ht="14.25" x14ac:dyDescent="0.2">
      <c r="A50" s="44" t="s">
        <v>65</v>
      </c>
      <c r="B50" s="137">
        <f>B38</f>
        <v>3815</v>
      </c>
      <c r="C50" s="50">
        <v>3799</v>
      </c>
      <c r="D50" s="137">
        <f>D38</f>
        <v>934</v>
      </c>
      <c r="E50" s="50">
        <v>949</v>
      </c>
      <c r="F50" s="137">
        <f>F38</f>
        <v>907</v>
      </c>
      <c r="G50" s="50">
        <v>701</v>
      </c>
      <c r="H50" s="137">
        <f>H38</f>
        <v>136</v>
      </c>
      <c r="I50" s="50">
        <v>124</v>
      </c>
      <c r="J50" s="137">
        <f>J38</f>
        <v>5792</v>
      </c>
      <c r="K50" s="50">
        <v>5573</v>
      </c>
    </row>
    <row r="53" spans="1:11" ht="15" x14ac:dyDescent="0.25">
      <c r="A53" s="47" t="s">
        <v>62</v>
      </c>
      <c r="B53" s="80"/>
      <c r="C53" s="80"/>
      <c r="D53" s="80"/>
      <c r="E53" s="80"/>
      <c r="K53" s="80"/>
    </row>
    <row r="54" spans="1:11" ht="15" x14ac:dyDescent="0.25">
      <c r="A54" s="26" t="s">
        <v>2</v>
      </c>
      <c r="B54" s="199" t="s">
        <v>52</v>
      </c>
      <c r="C54" s="200"/>
      <c r="D54" s="196" t="s">
        <v>54</v>
      </c>
      <c r="E54" s="195"/>
      <c r="F54" s="196" t="s">
        <v>43</v>
      </c>
      <c r="G54" s="195"/>
      <c r="H54" s="196" t="s">
        <v>44</v>
      </c>
      <c r="I54" s="195"/>
      <c r="J54" s="196" t="s">
        <v>45</v>
      </c>
      <c r="K54" s="195"/>
    </row>
    <row r="55" spans="1:11" ht="15.75" thickBot="1" x14ac:dyDescent="0.3">
      <c r="A55" s="46"/>
      <c r="B55" s="48" t="s">
        <v>62</v>
      </c>
      <c r="C55" s="49" t="s">
        <v>50</v>
      </c>
      <c r="D55" s="48" t="s">
        <v>62</v>
      </c>
      <c r="E55" s="49" t="s">
        <v>50</v>
      </c>
      <c r="F55" s="48" t="s">
        <v>62</v>
      </c>
      <c r="G55" s="49" t="s">
        <v>50</v>
      </c>
      <c r="H55" s="48" t="s">
        <v>62</v>
      </c>
      <c r="I55" s="49" t="s">
        <v>50</v>
      </c>
      <c r="J55" s="48" t="s">
        <v>62</v>
      </c>
      <c r="K55" s="49" t="s">
        <v>50</v>
      </c>
    </row>
    <row r="56" spans="1:11" ht="28.5" x14ac:dyDescent="0.2">
      <c r="A56" s="45" t="s">
        <v>46</v>
      </c>
      <c r="B56" s="135">
        <v>401</v>
      </c>
      <c r="C56" s="76">
        <v>400</v>
      </c>
      <c r="D56" s="71">
        <v>146</v>
      </c>
      <c r="E56" s="76">
        <v>171</v>
      </c>
      <c r="F56" s="71">
        <v>110</v>
      </c>
      <c r="G56" s="76">
        <v>106</v>
      </c>
      <c r="H56" s="71">
        <v>-41</v>
      </c>
      <c r="I56" s="76">
        <v>-34</v>
      </c>
      <c r="J56" s="71">
        <f>SUM(H56,F56,D56,B56)</f>
        <v>616</v>
      </c>
      <c r="K56" s="50">
        <f>SUM(I56,G56,E56,C56)</f>
        <v>643</v>
      </c>
    </row>
    <row r="57" spans="1:11" ht="28.5" x14ac:dyDescent="0.2">
      <c r="A57" s="44" t="s">
        <v>18</v>
      </c>
      <c r="B57" s="135">
        <v>41</v>
      </c>
      <c r="C57" s="76">
        <v>36</v>
      </c>
      <c r="D57" s="135">
        <v>17</v>
      </c>
      <c r="E57" s="76">
        <v>21</v>
      </c>
      <c r="F57" s="135">
        <v>12</v>
      </c>
      <c r="G57" s="76">
        <v>14</v>
      </c>
      <c r="H57" s="135">
        <v>0</v>
      </c>
      <c r="I57" s="76">
        <v>4</v>
      </c>
      <c r="J57" s="71">
        <f>SUM(H57,F57,D57,B57)</f>
        <v>70</v>
      </c>
      <c r="K57" s="50">
        <f>SUM(I57,G57,E57,C57)</f>
        <v>75</v>
      </c>
    </row>
    <row r="58" spans="1:11" ht="14.25" x14ac:dyDescent="0.2">
      <c r="A58" s="106" t="s">
        <v>47</v>
      </c>
      <c r="B58" s="136">
        <f t="shared" ref="B58:G58" si="34">B57/B56</f>
        <v>0.10224438902743142</v>
      </c>
      <c r="C58" s="51">
        <f t="shared" si="34"/>
        <v>0.09</v>
      </c>
      <c r="D58" s="136">
        <f t="shared" si="34"/>
        <v>0.11643835616438356</v>
      </c>
      <c r="E58" s="51">
        <f t="shared" si="34"/>
        <v>0.12280701754385964</v>
      </c>
      <c r="F58" s="136">
        <f t="shared" si="34"/>
        <v>0.10909090909090909</v>
      </c>
      <c r="G58" s="51">
        <f t="shared" si="34"/>
        <v>0.13207547169811321</v>
      </c>
      <c r="H58" s="136" t="s">
        <v>40</v>
      </c>
      <c r="I58" s="51" t="s">
        <v>40</v>
      </c>
      <c r="J58" s="136">
        <f>J57/J56</f>
        <v>0.11363636363636363</v>
      </c>
      <c r="K58" s="51">
        <f>K57/K56</f>
        <v>0.1166407465007776</v>
      </c>
    </row>
    <row r="59" spans="1:11" ht="28.5" x14ac:dyDescent="0.2">
      <c r="A59" s="78" t="s">
        <v>19</v>
      </c>
      <c r="B59" s="137">
        <v>2</v>
      </c>
      <c r="C59" s="50">
        <v>2</v>
      </c>
      <c r="D59" s="137" t="s">
        <v>40</v>
      </c>
      <c r="E59" s="50" t="s">
        <v>40</v>
      </c>
      <c r="F59" s="138" t="s">
        <v>40</v>
      </c>
      <c r="G59" s="50" t="s">
        <v>40</v>
      </c>
      <c r="H59" s="138" t="s">
        <v>40</v>
      </c>
      <c r="I59" s="50" t="s">
        <v>40</v>
      </c>
      <c r="J59" s="71">
        <f t="shared" ref="J59:J62" si="35">SUM(H59,F59,D59,B59)</f>
        <v>2</v>
      </c>
      <c r="K59" s="50">
        <f t="shared" ref="K59:K62" si="36">SUM(I59,G59,E59,C59)</f>
        <v>2</v>
      </c>
    </row>
    <row r="60" spans="1:11" ht="14.25" x14ac:dyDescent="0.2">
      <c r="A60" s="6" t="s">
        <v>48</v>
      </c>
      <c r="B60" s="137">
        <f>B59+B57</f>
        <v>43</v>
      </c>
      <c r="C60" s="76">
        <f>C59+C57</f>
        <v>38</v>
      </c>
      <c r="D60" s="137">
        <v>17</v>
      </c>
      <c r="E60" s="76">
        <v>21</v>
      </c>
      <c r="F60" s="137">
        <v>12</v>
      </c>
      <c r="G60" s="76">
        <v>14</v>
      </c>
      <c r="H60" s="135">
        <v>0</v>
      </c>
      <c r="I60" s="76">
        <v>4</v>
      </c>
      <c r="J60" s="71">
        <f t="shared" si="35"/>
        <v>72</v>
      </c>
      <c r="K60" s="76">
        <f t="shared" si="36"/>
        <v>77</v>
      </c>
    </row>
    <row r="61" spans="1:11" ht="14.25" x14ac:dyDescent="0.2">
      <c r="A61" s="6" t="s">
        <v>49</v>
      </c>
      <c r="B61" s="135">
        <v>21</v>
      </c>
      <c r="C61" s="50">
        <v>20</v>
      </c>
      <c r="D61" s="135">
        <v>3</v>
      </c>
      <c r="E61" s="50">
        <v>9</v>
      </c>
      <c r="F61" s="135">
        <v>5</v>
      </c>
      <c r="G61" s="50">
        <v>5</v>
      </c>
      <c r="H61" s="135">
        <v>2</v>
      </c>
      <c r="I61" s="50">
        <v>0</v>
      </c>
      <c r="J61" s="71">
        <f t="shared" si="35"/>
        <v>31</v>
      </c>
      <c r="K61" s="50">
        <f t="shared" si="36"/>
        <v>34</v>
      </c>
    </row>
    <row r="62" spans="1:11" ht="14.25" x14ac:dyDescent="0.2">
      <c r="A62" s="44" t="s">
        <v>55</v>
      </c>
      <c r="B62" s="137">
        <v>3856</v>
      </c>
      <c r="C62" s="50">
        <v>3776</v>
      </c>
      <c r="D62" s="137">
        <v>942</v>
      </c>
      <c r="E62" s="50">
        <v>894</v>
      </c>
      <c r="F62" s="137">
        <v>941</v>
      </c>
      <c r="G62" s="50">
        <v>698</v>
      </c>
      <c r="H62" s="137">
        <v>134</v>
      </c>
      <c r="I62" s="50">
        <v>121</v>
      </c>
      <c r="J62" s="137">
        <f t="shared" si="35"/>
        <v>5873</v>
      </c>
      <c r="K62" s="50">
        <f t="shared" si="36"/>
        <v>5489</v>
      </c>
    </row>
    <row r="65" spans="1:11" x14ac:dyDescent="0.2">
      <c r="A65" s="1" t="s">
        <v>51</v>
      </c>
      <c r="K65" s="180" t="s">
        <v>66</v>
      </c>
    </row>
    <row r="66" spans="1:11" x14ac:dyDescent="0.2">
      <c r="A66" s="110"/>
      <c r="B66" s="109"/>
      <c r="C66" s="109"/>
    </row>
    <row r="67" spans="1:11" x14ac:dyDescent="0.2">
      <c r="A67" s="110"/>
      <c r="B67" s="109"/>
      <c r="C67" s="109"/>
    </row>
  </sheetData>
  <sheetProtection algorithmName="SHA-512" hashValue="oS3SRNYvv2EDf6d1x3mmHm5aM4GdKirIFludQNptL1BifptXGtrZwQfe3Kh0eYO8q8fuZknHf0kPg70bR+PZiQ==" saltValue="p48XrtS0okIoVKVacrwjIg==" spinCount="100000" sheet="1" objects="1" scenarios="1"/>
  <mergeCells count="29">
    <mergeCell ref="A1:D1"/>
    <mergeCell ref="A2:D2"/>
    <mergeCell ref="F2:G2"/>
    <mergeCell ref="B30:C30"/>
    <mergeCell ref="D30:E30"/>
    <mergeCell ref="F30:G30"/>
    <mergeCell ref="F4:G4"/>
    <mergeCell ref="B6:C6"/>
    <mergeCell ref="D6:E6"/>
    <mergeCell ref="F6:G6"/>
    <mergeCell ref="F18:G18"/>
    <mergeCell ref="H6:I6"/>
    <mergeCell ref="J6:K6"/>
    <mergeCell ref="B18:C18"/>
    <mergeCell ref="D18:E18"/>
    <mergeCell ref="B42:C42"/>
    <mergeCell ref="D42:E42"/>
    <mergeCell ref="F42:G42"/>
    <mergeCell ref="H42:I42"/>
    <mergeCell ref="J42:K42"/>
    <mergeCell ref="H18:I18"/>
    <mergeCell ref="J18:K18"/>
    <mergeCell ref="H30:I30"/>
    <mergeCell ref="J30:K30"/>
    <mergeCell ref="B54:C54"/>
    <mergeCell ref="D54:E54"/>
    <mergeCell ref="F54:G54"/>
    <mergeCell ref="H54:I54"/>
    <mergeCell ref="J54:K54"/>
  </mergeCells>
  <pageMargins left="0.25" right="0.25" top="0.75" bottom="0.75" header="0.3" footer="0.3"/>
  <pageSetup paperSize="9"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A1ED08996DA4E8C7AEA2A85F63621" ma:contentTypeVersion="12" ma:contentTypeDescription="Create a new document." ma:contentTypeScope="" ma:versionID="97ab31d9c59438f3495dc089cdb31c42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887a466f991a522662c51b595f00ce1a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887DEB-3D08-4C6A-BBA1-04DD74AEC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422DDE-09F1-4DAB-8961-BA47F325AAAB}">
  <ds:schemaRefs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bcf1e9-e461-470a-bb88-762ecdddcc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FPSE - Factsheet</vt:lpstr>
      <vt:lpstr>Income Statement</vt:lpstr>
      <vt:lpstr>Sales Revenues by Region</vt:lpstr>
      <vt:lpstr>Segments</vt:lpstr>
      <vt:lpstr>'FPSE - Factsheet'!Druckbereich</vt:lpstr>
      <vt:lpstr>'Income Statement'!Druckbereich</vt:lpstr>
      <vt:lpstr>'Sales Revenues by Region'!Druckbereich</vt:lpstr>
      <vt:lpstr>Segments!Druckbereich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Altmann, Thomas (Mannheim)</cp:lastModifiedBy>
  <cp:revision/>
  <cp:lastPrinted>2020-11-03T05:51:05Z</cp:lastPrinted>
  <dcterms:created xsi:type="dcterms:W3CDTF">2016-03-07T14:42:29Z</dcterms:created>
  <dcterms:modified xsi:type="dcterms:W3CDTF">2020-11-03T05:51:09Z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  <property fmtid="{D5CDD505-2E9C-101B-9397-08002B2CF9AE}" pid="7" name="AuthorIds_UIVersion_6144">
    <vt:lpwstr>16</vt:lpwstr>
  </property>
</Properties>
</file>