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mann\FUCHS Group\TM_DE01_Abteilung_IR - Dokumente\investorrelations\Quartale\2019\Q3\"/>
    </mc:Choice>
  </mc:AlternateContent>
  <xr:revisionPtr revIDLastSave="1544" documentId="8_{7E8AF891-F2AB-4269-A9AD-3984343B162E}" xr6:coauthVersionLast="44" xr6:coauthVersionMax="44" xr10:uidLastSave="{80E39771-1E7B-43EC-894F-66DEC90EFB11}"/>
  <bookViews>
    <workbookView xWindow="-120" yWindow="-120" windowWidth="29040" windowHeight="15840" xr2:uid="{00000000-000D-0000-FFFF-FFFF00000000}"/>
  </bookViews>
  <sheets>
    <sheet name="Tabelle1" sheetId="15" r:id="rId1"/>
    <sheet name="Income Statement" sheetId="10" r:id="rId2"/>
    <sheet name="Sales Revenues by Region" sheetId="11" r:id="rId3"/>
    <sheet name="Segments" sheetId="13" r:id="rId4"/>
    <sheet name="Adjusted Segments 2018" sheetId="14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4">'Adjusted Segments 2018'!$A$1:$U$12</definedName>
    <definedName name="_xlnm.Print_Area" localSheetId="1">'Income Statement'!$A$1:$X$31</definedName>
    <definedName name="_xlnm.Print_Area" localSheetId="2">'Sales Revenues by Region'!$A$1:$K$50</definedName>
    <definedName name="_xlnm.Print_Area" localSheetId="3">Segments!$A$1:$K$66</definedName>
    <definedName name="_xlnm.Print_Area" localSheetId="0">Tabelle1!$A$1:$R$44</definedName>
    <definedName name="SAPFuncF4Help" localSheetId="4">SAPF4Help()</definedName>
    <definedName name="SAPFuncF4Help" localSheetId="1">SAPF4Help()</definedName>
    <definedName name="SAPFuncF4Help" localSheetId="2">SAPF4Help()</definedName>
    <definedName name="SAPFuncF4Help" localSheetId="3">SAPF4Help()</definedName>
    <definedName name="SAPFuncF4Help">SAPF4Help()</definedName>
    <definedName name="SAPFuncF4HelpHier" localSheetId="4">SAPF4HelpHier()</definedName>
    <definedName name="SAPFuncF4HelpHier" localSheetId="1">SAPF4HelpHier()</definedName>
    <definedName name="SAPFuncF4HelpHier" localSheetId="2">SAPF4HelpHier()</definedName>
    <definedName name="SAPFuncF4HelpHier" localSheetId="3">SAPF4HelpHier()</definedName>
    <definedName name="SAPFuncF4HelpHier">SAPF4HelpHier()</definedName>
    <definedName name="SAPRangeKEYFIG_Tabelle1_Tabelle1D1" localSheetId="4">#REF!</definedName>
    <definedName name="SAPRangeKEYFIG_Tabelle1_Tabelle1D1" localSheetId="1">#REF!</definedName>
    <definedName name="SAPRangeKEYFIG_Tabelle1_Tabelle1D1" localSheetId="2">#REF!</definedName>
    <definedName name="SAPRangeKEYFIG_Tabelle1_Tabelle1D1" localSheetId="3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4">#REF!</definedName>
    <definedName name="SAPRangePOPER_Tabelle1_Tabelle1D1" localSheetId="1">#REF!</definedName>
    <definedName name="SAPRangePOPER_Tabelle1_Tabelle1D1" localSheetId="2">#REF!</definedName>
    <definedName name="SAPRangePOPER_Tabelle1_Tabelle1D1" localSheetId="3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4">#REF!</definedName>
    <definedName name="SAPRangeRCONGR_Tabelle1_Tabelle1D1" localSheetId="1">#REF!</definedName>
    <definedName name="SAPRangeRCONGR_Tabelle1_Tabelle1D1" localSheetId="2">#REF!</definedName>
    <definedName name="SAPRangeRCONGR_Tabelle1_Tabelle1D1" localSheetId="3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4">#REF!</definedName>
    <definedName name="SAPRangeRDIMEN_Tabelle1_Tabelle1D1" localSheetId="1">#REF!</definedName>
    <definedName name="SAPRangeRDIMEN_Tabelle1_Tabelle1D1" localSheetId="2">#REF!</definedName>
    <definedName name="SAPRangeRDIMEN_Tabelle1_Tabelle1D1" localSheetId="3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4">#REF!</definedName>
    <definedName name="SAPRangeRITCLG_Tabelle1_Tabelle1D1" localSheetId="1">#REF!</definedName>
    <definedName name="SAPRangeRITCLG_Tabelle1_Tabelle1D1" localSheetId="2">#REF!</definedName>
    <definedName name="SAPRangeRITCLG_Tabelle1_Tabelle1D1" localSheetId="3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4">#REF!</definedName>
    <definedName name="SAPRangeRITEM_Tabelle1_Tabelle1D1" localSheetId="1">#REF!</definedName>
    <definedName name="SAPRangeRITEM_Tabelle1_Tabelle1D1" localSheetId="2">#REF!</definedName>
    <definedName name="SAPRangeRITEM_Tabelle1_Tabelle1D1" localSheetId="3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4">#REF!</definedName>
    <definedName name="SAPRangeRLDNR_Tabelle1_Tabelle1D1" localSheetId="1">#REF!</definedName>
    <definedName name="SAPRangeRLDNR_Tabelle1_Tabelle1D1" localSheetId="2">#REF!</definedName>
    <definedName name="SAPRangeRLDNR_Tabelle1_Tabelle1D1" localSheetId="3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4">#REF!</definedName>
    <definedName name="SAPRangeRVERS_Tabelle1_Tabelle1D1" localSheetId="1">#REF!</definedName>
    <definedName name="SAPRangeRVERS_Tabelle1_Tabelle1D1" localSheetId="2">#REF!</definedName>
    <definedName name="SAPRangeRVERS_Tabelle1_Tabelle1D1" localSheetId="3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4">#REF!</definedName>
    <definedName name="SAPRangeRYEAR_Tabelle1_Tabelle1D1" localSheetId="1">#REF!</definedName>
    <definedName name="SAPRangeRYEAR_Tabelle1_Tabelle1D1" localSheetId="2">#REF!</definedName>
    <definedName name="SAPRangeRYEAR_Tabelle1_Tabelle1D1" localSheetId="3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3" l="1"/>
  <c r="G17" i="11" l="1"/>
  <c r="F20" i="11"/>
  <c r="C12" i="13" l="1"/>
  <c r="B12" i="13"/>
  <c r="K14" i="13" l="1"/>
  <c r="K26" i="13" s="1"/>
  <c r="J14" i="13"/>
  <c r="J26" i="13" s="1"/>
  <c r="I26" i="13"/>
  <c r="H26" i="13"/>
  <c r="G26" i="13"/>
  <c r="F26" i="13"/>
  <c r="E26" i="13"/>
  <c r="D26" i="13"/>
  <c r="C26" i="13"/>
  <c r="B26" i="13"/>
  <c r="I25" i="13"/>
  <c r="H25" i="13"/>
  <c r="G25" i="13"/>
  <c r="F25" i="13"/>
  <c r="E25" i="13"/>
  <c r="D25" i="13"/>
  <c r="C25" i="13"/>
  <c r="B25" i="13"/>
  <c r="K23" i="13"/>
  <c r="C23" i="13"/>
  <c r="B23" i="13"/>
  <c r="J23" i="13" s="1"/>
  <c r="I21" i="13"/>
  <c r="H21" i="13"/>
  <c r="H24" i="13" s="1"/>
  <c r="G21" i="13"/>
  <c r="G24" i="13" s="1"/>
  <c r="F21" i="13"/>
  <c r="E21" i="13"/>
  <c r="E24" i="13" s="1"/>
  <c r="D21" i="13"/>
  <c r="D24" i="13" s="1"/>
  <c r="C21" i="13"/>
  <c r="C24" i="13" s="1"/>
  <c r="B21" i="13"/>
  <c r="I20" i="13"/>
  <c r="H20" i="13"/>
  <c r="G20" i="13"/>
  <c r="F20" i="13"/>
  <c r="E20" i="13"/>
  <c r="D20" i="13"/>
  <c r="C20" i="13"/>
  <c r="B20" i="13"/>
  <c r="K13" i="13"/>
  <c r="J13" i="13"/>
  <c r="J12" i="13"/>
  <c r="K12" i="13"/>
  <c r="K11" i="13"/>
  <c r="J11" i="13"/>
  <c r="G10" i="13"/>
  <c r="F10" i="13"/>
  <c r="E10" i="13"/>
  <c r="D10" i="13"/>
  <c r="C10" i="13"/>
  <c r="B10" i="13"/>
  <c r="K9" i="13"/>
  <c r="J9" i="13"/>
  <c r="K8" i="13"/>
  <c r="J8" i="13"/>
  <c r="C20" i="11"/>
  <c r="B20" i="11"/>
  <c r="J19" i="11"/>
  <c r="H19" i="11"/>
  <c r="I19" i="11" s="1"/>
  <c r="F19" i="11"/>
  <c r="C19" i="11"/>
  <c r="B19" i="11"/>
  <c r="J18" i="11"/>
  <c r="K18" i="11" s="1"/>
  <c r="H18" i="11"/>
  <c r="F18" i="11"/>
  <c r="C18" i="11"/>
  <c r="B18" i="11"/>
  <c r="D18" i="11" s="1"/>
  <c r="E18" i="11" s="1"/>
  <c r="J17" i="11"/>
  <c r="H17" i="11"/>
  <c r="F17" i="11"/>
  <c r="C17" i="11"/>
  <c r="C21" i="11" s="1"/>
  <c r="B17" i="11"/>
  <c r="C12" i="11"/>
  <c r="B12" i="11"/>
  <c r="F12" i="11"/>
  <c r="H12" i="11"/>
  <c r="D11" i="11"/>
  <c r="K10" i="11"/>
  <c r="I10" i="11"/>
  <c r="G10" i="11"/>
  <c r="E10" i="11"/>
  <c r="D10" i="11"/>
  <c r="K9" i="11"/>
  <c r="I9" i="11"/>
  <c r="G9" i="11"/>
  <c r="D9" i="11"/>
  <c r="E9" i="11" s="1"/>
  <c r="K8" i="11"/>
  <c r="I8" i="11"/>
  <c r="G8" i="11"/>
  <c r="D8" i="11"/>
  <c r="E8" i="11" s="1"/>
  <c r="G28" i="10"/>
  <c r="G27" i="10"/>
  <c r="G24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K25" i="13" l="1"/>
  <c r="E22" i="13"/>
  <c r="K20" i="13"/>
  <c r="J21" i="11"/>
  <c r="I12" i="11"/>
  <c r="F21" i="11"/>
  <c r="G21" i="11" s="1"/>
  <c r="D20" i="11"/>
  <c r="G12" i="11"/>
  <c r="D19" i="11"/>
  <c r="E19" i="11" s="1"/>
  <c r="K19" i="11"/>
  <c r="G19" i="11"/>
  <c r="G18" i="11"/>
  <c r="I18" i="11"/>
  <c r="K21" i="11"/>
  <c r="K17" i="11"/>
  <c r="D17" i="11"/>
  <c r="E17" i="11" s="1"/>
  <c r="I17" i="11"/>
  <c r="B24" i="13"/>
  <c r="J25" i="13"/>
  <c r="J10" i="13"/>
  <c r="J21" i="13"/>
  <c r="K10" i="13"/>
  <c r="J20" i="13"/>
  <c r="K24" i="13"/>
  <c r="J24" i="13"/>
  <c r="B22" i="13"/>
  <c r="F22" i="13"/>
  <c r="F24" i="13"/>
  <c r="K21" i="13"/>
  <c r="C22" i="13"/>
  <c r="G22" i="13"/>
  <c r="D22" i="13"/>
  <c r="H21" i="11"/>
  <c r="I21" i="11" s="1"/>
  <c r="B21" i="11"/>
  <c r="D21" i="11" s="1"/>
  <c r="E21" i="11" s="1"/>
  <c r="D12" i="11"/>
  <c r="E12" i="11" s="1"/>
  <c r="J37" i="11"/>
  <c r="J36" i="11"/>
  <c r="J35" i="11"/>
  <c r="J39" i="11" s="1"/>
  <c r="H37" i="11"/>
  <c r="H36" i="11"/>
  <c r="H35" i="11"/>
  <c r="F37" i="11"/>
  <c r="F36" i="11"/>
  <c r="F35" i="11"/>
  <c r="C35" i="11"/>
  <c r="C36" i="11"/>
  <c r="C37" i="11"/>
  <c r="C38" i="11"/>
  <c r="B36" i="11"/>
  <c r="B37" i="11"/>
  <c r="B38" i="11"/>
  <c r="B35" i="11"/>
  <c r="K22" i="13" l="1"/>
  <c r="J22" i="13"/>
  <c r="H39" i="11"/>
  <c r="B39" i="11"/>
  <c r="C39" i="11"/>
  <c r="K39" i="11" s="1"/>
  <c r="I24" i="10"/>
  <c r="I28" i="10"/>
  <c r="I2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7" i="10"/>
  <c r="I49" i="13" l="1"/>
  <c r="H49" i="13"/>
  <c r="I45" i="13"/>
  <c r="H45" i="13"/>
  <c r="H48" i="13" s="1"/>
  <c r="I44" i="13"/>
  <c r="H44" i="13"/>
  <c r="J44" i="13" s="1"/>
  <c r="G49" i="13"/>
  <c r="F49" i="13"/>
  <c r="G45" i="13"/>
  <c r="G48" i="13" s="1"/>
  <c r="F45" i="13"/>
  <c r="G44" i="13"/>
  <c r="K44" i="13" s="1"/>
  <c r="F44" i="13"/>
  <c r="E49" i="13"/>
  <c r="D49" i="13"/>
  <c r="E45" i="13"/>
  <c r="E48" i="13" s="1"/>
  <c r="D45" i="13"/>
  <c r="D48" i="13" s="1"/>
  <c r="E44" i="13"/>
  <c r="D44" i="13"/>
  <c r="C49" i="13"/>
  <c r="C47" i="13"/>
  <c r="C45" i="13"/>
  <c r="C44" i="13"/>
  <c r="B49" i="13"/>
  <c r="B47" i="13"/>
  <c r="J47" i="13" s="1"/>
  <c r="B45" i="13"/>
  <c r="B44" i="13"/>
  <c r="K49" i="13"/>
  <c r="K32" i="13"/>
  <c r="K33" i="13"/>
  <c r="K37" i="13"/>
  <c r="C36" i="13"/>
  <c r="K36" i="13" s="1"/>
  <c r="C46" i="13" l="1"/>
  <c r="E46" i="13"/>
  <c r="K45" i="13"/>
  <c r="B48" i="13"/>
  <c r="C48" i="13"/>
  <c r="J45" i="13"/>
  <c r="J46" i="13" s="1"/>
  <c r="J49" i="13"/>
  <c r="F48" i="13"/>
  <c r="J48" i="13" s="1"/>
  <c r="K47" i="13"/>
  <c r="D46" i="13"/>
  <c r="F46" i="13"/>
  <c r="G46" i="13"/>
  <c r="K48" i="13"/>
  <c r="K46" i="13"/>
  <c r="B46" i="13"/>
  <c r="I26" i="11"/>
  <c r="K28" i="11"/>
  <c r="K27" i="11"/>
  <c r="K26" i="11"/>
  <c r="I28" i="11"/>
  <c r="I27" i="11"/>
  <c r="G28" i="11"/>
  <c r="G37" i="11"/>
  <c r="I37" i="11"/>
  <c r="I36" i="11"/>
  <c r="G35" i="11"/>
  <c r="I35" i="11"/>
  <c r="K44" i="11"/>
  <c r="P7" i="10" l="1"/>
  <c r="P8" i="10"/>
  <c r="P10" i="10"/>
  <c r="P11" i="10"/>
  <c r="P12" i="10"/>
  <c r="P13" i="10"/>
  <c r="P15" i="10"/>
  <c r="P17" i="10"/>
  <c r="P19" i="10"/>
  <c r="J30" i="11"/>
  <c r="K30" i="11" s="1"/>
  <c r="H30" i="11"/>
  <c r="D30" i="11"/>
  <c r="E30" i="11" s="1"/>
  <c r="D29" i="11"/>
  <c r="F29" i="11" s="1"/>
  <c r="D28" i="11"/>
  <c r="E28" i="11" s="1"/>
  <c r="G27" i="11"/>
  <c r="D27" i="11"/>
  <c r="E27" i="11" s="1"/>
  <c r="G26" i="11"/>
  <c r="D26" i="11"/>
  <c r="E26" i="11" s="1"/>
  <c r="I39" i="11"/>
  <c r="D39" i="11"/>
  <c r="E39" i="11" s="1"/>
  <c r="D38" i="11"/>
  <c r="K37" i="11"/>
  <c r="D37" i="11"/>
  <c r="E37" i="11" s="1"/>
  <c r="K36" i="11"/>
  <c r="G36" i="11"/>
  <c r="D36" i="11"/>
  <c r="E36" i="11" s="1"/>
  <c r="D35" i="11"/>
  <c r="E35" i="11" s="1"/>
  <c r="J37" i="13"/>
  <c r="B36" i="13"/>
  <c r="J36" i="13" s="1"/>
  <c r="K35" i="13"/>
  <c r="J35" i="13"/>
  <c r="K34" i="13"/>
  <c r="G34" i="13"/>
  <c r="F34" i="13"/>
  <c r="E34" i="13"/>
  <c r="D34" i="13"/>
  <c r="C34" i="13"/>
  <c r="B34" i="13"/>
  <c r="J33" i="13"/>
  <c r="J32" i="13"/>
  <c r="G30" i="11" l="1"/>
  <c r="J34" i="13"/>
  <c r="C12" i="14"/>
  <c r="D12" i="14" l="1"/>
  <c r="E12" i="14"/>
  <c r="F12" i="14"/>
  <c r="G12" i="14"/>
  <c r="H12" i="14"/>
  <c r="I12" i="14"/>
  <c r="J12" i="14"/>
  <c r="K12" i="14"/>
  <c r="L12" i="14"/>
  <c r="M12" i="14"/>
  <c r="R12" i="14"/>
  <c r="S12" i="14"/>
  <c r="T12" i="14"/>
  <c r="U12" i="14"/>
  <c r="B12" i="14"/>
  <c r="E9" i="14"/>
  <c r="D9" i="14" l="1"/>
  <c r="B9" i="14" l="1"/>
  <c r="C9" i="14"/>
  <c r="F9" i="14"/>
  <c r="G9" i="14"/>
  <c r="H9" i="14"/>
  <c r="I9" i="14"/>
  <c r="J9" i="14"/>
  <c r="K9" i="14"/>
  <c r="L9" i="14"/>
  <c r="M9" i="14"/>
  <c r="R9" i="14"/>
  <c r="S9" i="14"/>
  <c r="T9" i="14"/>
  <c r="U9" i="14"/>
  <c r="J61" i="13" l="1"/>
  <c r="B60" i="13"/>
  <c r="J59" i="13"/>
  <c r="J57" i="13"/>
  <c r="F58" i="13"/>
  <c r="D58" i="13"/>
  <c r="B58" i="13"/>
  <c r="J56" i="13"/>
  <c r="J58" i="13" l="1"/>
  <c r="J60" i="13"/>
  <c r="Q9" i="10"/>
  <c r="P9" i="10" s="1"/>
  <c r="Q14" i="10"/>
  <c r="K59" i="13"/>
  <c r="Q16" i="10" l="1"/>
  <c r="P14" i="10"/>
  <c r="G60" i="13"/>
  <c r="E58" i="13"/>
  <c r="J48" i="11"/>
  <c r="H48" i="11"/>
  <c r="I48" i="11" s="1"/>
  <c r="B48" i="11"/>
  <c r="D47" i="11"/>
  <c r="K46" i="11"/>
  <c r="D46" i="11"/>
  <c r="E46" i="11" s="1"/>
  <c r="I46" i="11" s="1"/>
  <c r="K45" i="11"/>
  <c r="G45" i="11"/>
  <c r="D45" i="11"/>
  <c r="E45" i="11" s="1"/>
  <c r="I45" i="11" s="1"/>
  <c r="G44" i="11"/>
  <c r="D44" i="11"/>
  <c r="J9" i="10"/>
  <c r="J14" i="10" s="1"/>
  <c r="J16" i="10" s="1"/>
  <c r="J18" i="10" s="1"/>
  <c r="J20" i="10" s="1"/>
  <c r="F47" i="11" l="1"/>
  <c r="E44" i="11"/>
  <c r="I44" i="11"/>
  <c r="Q18" i="10"/>
  <c r="P16" i="10"/>
  <c r="I60" i="13"/>
  <c r="C58" i="13"/>
  <c r="K58" i="13"/>
  <c r="G58" i="13"/>
  <c r="D48" i="11"/>
  <c r="E48" i="11" s="1"/>
  <c r="F48" i="11" l="1"/>
  <c r="F38" i="11"/>
  <c r="F39" i="11" s="1"/>
  <c r="G39" i="11" s="1"/>
  <c r="Q20" i="10"/>
  <c r="P20" i="10" s="1"/>
  <c r="P18" i="10"/>
  <c r="L28" i="10"/>
  <c r="L27" i="10"/>
  <c r="L24" i="10"/>
  <c r="L23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7" i="10"/>
  <c r="L8" i="10"/>
  <c r="S28" i="10"/>
  <c r="S27" i="10"/>
  <c r="V24" i="10"/>
  <c r="S24" i="10"/>
  <c r="S23" i="10"/>
  <c r="V20" i="10"/>
  <c r="S20" i="10"/>
  <c r="V19" i="10"/>
  <c r="S19" i="10"/>
  <c r="V18" i="10"/>
  <c r="S18" i="10"/>
  <c r="V17" i="10"/>
  <c r="S17" i="10"/>
  <c r="V16" i="10"/>
  <c r="S16" i="10"/>
  <c r="V15" i="10"/>
  <c r="S15" i="10"/>
  <c r="V14" i="10"/>
  <c r="S14" i="10"/>
  <c r="V13" i="10"/>
  <c r="S13" i="10"/>
  <c r="V12" i="10"/>
  <c r="S12" i="10"/>
  <c r="V11" i="10"/>
  <c r="S11" i="10"/>
  <c r="V10" i="10"/>
  <c r="S10" i="10"/>
  <c r="V9" i="10"/>
  <c r="S9" i="10"/>
  <c r="V8" i="10"/>
  <c r="S8" i="10"/>
  <c r="V7" i="10"/>
  <c r="S7" i="10"/>
  <c r="J12" i="11"/>
</calcChain>
</file>

<file path=xl/sharedStrings.xml><?xml version="1.0" encoding="utf-8"?>
<sst xmlns="http://schemas.openxmlformats.org/spreadsheetml/2006/main" count="356" uniqueCount="85">
  <si>
    <t>FUCHS PETROLUB SE</t>
  </si>
  <si>
    <t>Income Statement</t>
  </si>
  <si>
    <t>in € million</t>
  </si>
  <si>
    <t>FY 2018</t>
  </si>
  <si>
    <t>Q4 2018</t>
  </si>
  <si>
    <t>Q1-3 2018</t>
  </si>
  <si>
    <t>H1 2018</t>
  </si>
  <si>
    <t>Q3 2018</t>
  </si>
  <si>
    <t>Q2 2018</t>
  </si>
  <si>
    <t>Q1 2018</t>
  </si>
  <si>
    <t>FY 2017</t>
  </si>
  <si>
    <t>Q4 2017</t>
  </si>
  <si>
    <t>Q1-3 2017</t>
  </si>
  <si>
    <t>H1 2017</t>
  </si>
  <si>
    <t>Q3 2017</t>
  </si>
  <si>
    <t>Q2 2017</t>
  </si>
  <si>
    <t>Q1 2017</t>
  </si>
  <si>
    <t>Sales revenues</t>
  </si>
  <si>
    <t xml:space="preserve"> 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</si>
  <si>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</si>
  <si>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</si>
  <si>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</si>
  <si>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</si>
  <si>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</si>
  <si>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</si>
  <si>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</si>
  <si>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</si>
  <si>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</si>
  <si>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</si>
  <si>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</si>
  <si>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</si>
  <si>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</si>
  <si>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</si>
  <si>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</si>
  <si>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</si>
  <si>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</si>
  <si>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Ordinary share</t>
  </si>
  <si>
    <t>0.95</t>
  </si>
  <si>
    <t xml:space="preserve">Preference share </t>
  </si>
  <si>
    <t>0.96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</si>
  <si>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Basic and diluted in both cases. </t>
    </r>
  </si>
  <si>
    <t>Development of Sales Revenues by Region</t>
  </si>
  <si>
    <t>Total Growth</t>
  </si>
  <si>
    <t>Organic Growth</t>
  </si>
  <si>
    <t>External Growth</t>
  </si>
  <si>
    <t>Exchange rate effects</t>
  </si>
  <si>
    <t>North and South America</t>
  </si>
  <si>
    <t>Consolidation</t>
  </si>
  <si>
    <t>-</t>
  </si>
  <si>
    <t>Total</t>
  </si>
  <si>
    <t>Segments</t>
  </si>
  <si>
    <t>NORTH AND SOUTH AMERICA</t>
  </si>
  <si>
    <t>HOLDING / CONSOLIDATION</t>
  </si>
  <si>
    <t>FUCHS GROUP</t>
  </si>
  <si>
    <t>Sales revenues by company location</t>
  </si>
  <si>
    <t>in % of sales</t>
  </si>
  <si>
    <t>Segment earnings (EBIT)</t>
  </si>
  <si>
    <t>Investments in non-current assets</t>
  </si>
  <si>
    <t>Q1 2019</t>
  </si>
  <si>
    <t>* Incl. trainees</t>
  </si>
  <si>
    <t>EMEA</t>
  </si>
  <si>
    <t>Asia-Pacific</t>
  </si>
  <si>
    <t>ASIA-PACIFIC</t>
  </si>
  <si>
    <t>EBIT before income from companies consolidated at equity**</t>
  </si>
  <si>
    <t>** EBIT Adjustments due to changes in the internal accounting system during the year 2018</t>
  </si>
  <si>
    <t>Q1 2018*</t>
  </si>
  <si>
    <t>* Previous years figures adjusted to account for the changes in the organizational and reporting structure</t>
  </si>
  <si>
    <t>*** Previous years figures adjusted to account for the changes in the organizational and reporting structure</t>
  </si>
  <si>
    <t>Q1 2018***</t>
  </si>
  <si>
    <t>Employees as at March 31*</t>
  </si>
  <si>
    <t>Adjusted 2018 figures accounting for the new segment reporting structure</t>
  </si>
  <si>
    <t>Q2 2019</t>
  </si>
  <si>
    <t>H1 2019</t>
  </si>
  <si>
    <t>H1 2018***</t>
  </si>
  <si>
    <t>Q2 2018***</t>
  </si>
  <si>
    <t>Q2 2018*</t>
  </si>
  <si>
    <t>H1 2018*</t>
  </si>
  <si>
    <t>Employees as at June 30*</t>
  </si>
  <si>
    <t>Q3 2019</t>
  </si>
  <si>
    <t>Q1-3 2019</t>
  </si>
  <si>
    <t>Q3 2018*</t>
  </si>
  <si>
    <t>Q1-3 2018*</t>
  </si>
  <si>
    <t>Q3 2018***</t>
  </si>
  <si>
    <t>Q1-3 2018***</t>
  </si>
  <si>
    <t>Employees as at September 30*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</si>
</sst>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0.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 style="medium">
        <color theme="1"/>
      </top>
      <bottom style="thin">
        <color indexed="8"/>
      </bottom>
      <diagonal/>
    </border>
    <border>
      <left/>
      <right style="thick">
        <color theme="0"/>
      </right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theme="1"/>
      </bottom>
      <diagonal/>
    </border>
    <border>
      <left style="thick">
        <color theme="0"/>
      </left>
      <right/>
      <top/>
      <bottom style="thin">
        <color theme="1"/>
      </bottom>
      <diagonal/>
    </border>
    <border>
      <left/>
      <right style="thick">
        <color theme="0"/>
      </right>
      <top/>
      <bottom style="thin">
        <color theme="1"/>
      </bottom>
      <diagonal/>
    </border>
    <border>
      <left style="thick">
        <color rgb="FFFF0000"/>
      </left>
      <right style="thick">
        <color theme="0"/>
      </right>
      <top/>
      <bottom style="thin">
        <color indexed="8"/>
      </bottom>
      <diagonal/>
    </border>
    <border>
      <left style="thick">
        <color rgb="FFFF000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 style="thick">
        <color theme="0"/>
      </left>
      <right style="thick">
        <color rgb="FFFF0000"/>
      </right>
      <top/>
      <bottom style="thin">
        <color indexed="8"/>
      </bottom>
      <diagonal/>
    </border>
    <border>
      <left style="thick">
        <color theme="0"/>
      </left>
      <right style="thick">
        <color rgb="FFFF000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rgb="FFFF0000"/>
      </right>
      <top style="thin">
        <color indexed="8"/>
      </top>
      <bottom style="thin">
        <color indexed="64"/>
      </bottom>
      <diagonal/>
    </border>
    <border>
      <left style="thick">
        <color theme="0"/>
      </left>
      <right style="thick">
        <color rgb="FFFF0000"/>
      </right>
      <top/>
      <bottom/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 style="thick">
        <color rgb="FFFF000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rgb="FFFF0000"/>
      </left>
      <right style="thick">
        <color theme="0"/>
      </right>
      <top/>
      <bottom/>
      <diagonal/>
    </border>
    <border>
      <left style="thick">
        <color rgb="FFFF000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/>
      <bottom style="thin">
        <color indexed="8"/>
      </bottom>
      <diagonal/>
    </border>
    <border>
      <left style="medium">
        <color theme="3"/>
      </left>
      <right style="medium">
        <color theme="3"/>
      </right>
      <top style="thin">
        <color indexed="8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thin">
        <color indexed="8"/>
      </top>
      <bottom style="medium">
        <color theme="3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indexed="8"/>
      </bottom>
      <diagonal/>
    </border>
    <border>
      <left/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 style="medium">
        <color theme="3"/>
      </left>
      <right style="thick">
        <color theme="0"/>
      </right>
      <top/>
      <bottom style="thin">
        <color indexed="8"/>
      </bottom>
      <diagonal/>
    </border>
    <border>
      <left style="medium">
        <color theme="3"/>
      </left>
      <right style="thick">
        <color theme="0"/>
      </right>
      <top/>
      <bottom style="medium">
        <color theme="3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medium">
        <color theme="3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</cellStyleXfs>
  <cellXfs count="245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165" fontId="9" fillId="5" borderId="2" xfId="0" applyNumberFormat="1" applyFont="1" applyFill="1" applyBorder="1"/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165" fontId="7" fillId="5" borderId="1" xfId="0" applyNumberFormat="1" applyFont="1" applyFill="1" applyBorder="1"/>
    <xf numFmtId="0" fontId="8" fillId="5" borderId="0" xfId="0" applyFont="1" applyFill="1" applyBorder="1"/>
    <xf numFmtId="165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5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2" fillId="5" borderId="0" xfId="0" applyFont="1" applyFill="1" applyBorder="1"/>
    <xf numFmtId="0" fontId="12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165" fontId="7" fillId="5" borderId="3" xfId="0" applyNumberFormat="1" applyFont="1" applyFill="1" applyBorder="1"/>
    <xf numFmtId="165" fontId="9" fillId="5" borderId="5" xfId="0" applyNumberFormat="1" applyFont="1" applyFill="1" applyBorder="1"/>
    <xf numFmtId="165" fontId="7" fillId="5" borderId="5" xfId="0" applyNumberFormat="1" applyFont="1" applyFill="1" applyBorder="1"/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165" fontId="9" fillId="5" borderId="8" xfId="0" applyNumberFormat="1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165" fontId="9" fillId="5" borderId="9" xfId="0" applyNumberFormat="1" applyFont="1" applyFill="1" applyBorder="1"/>
    <xf numFmtId="4" fontId="7" fillId="5" borderId="10" xfId="0" applyNumberFormat="1" applyFont="1" applyFill="1" applyBorder="1"/>
    <xf numFmtId="4" fontId="9" fillId="5" borderId="11" xfId="0" applyNumberFormat="1" applyFont="1" applyFill="1" applyBorder="1"/>
    <xf numFmtId="4" fontId="9" fillId="5" borderId="5" xfId="0" applyNumberFormat="1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49" fontId="7" fillId="5" borderId="12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165" fontId="9" fillId="6" borderId="4" xfId="0" applyNumberFormat="1" applyFont="1" applyFill="1" applyBorder="1" applyAlignment="1">
      <alignment horizontal="right"/>
    </xf>
    <xf numFmtId="0" fontId="7" fillId="5" borderId="18" xfId="0" applyFont="1" applyFill="1" applyBorder="1" applyAlignment="1">
      <alignment horizontal="right"/>
    </xf>
    <xf numFmtId="0" fontId="7" fillId="5" borderId="17" xfId="0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166" fontId="13" fillId="6" borderId="3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right"/>
    </xf>
    <xf numFmtId="0" fontId="9" fillId="5" borderId="19" xfId="0" applyFont="1" applyFill="1" applyBorder="1"/>
    <xf numFmtId="0" fontId="9" fillId="5" borderId="7" xfId="0" applyFont="1" applyFill="1" applyBorder="1"/>
    <xf numFmtId="4" fontId="9" fillId="5" borderId="0" xfId="0" applyNumberFormat="1" applyFont="1" applyFill="1" applyBorder="1"/>
    <xf numFmtId="3" fontId="9" fillId="5" borderId="4" xfId="0" applyNumberFormat="1" applyFont="1" applyFill="1" applyBorder="1"/>
    <xf numFmtId="1" fontId="5" fillId="5" borderId="0" xfId="0" applyNumberFormat="1" applyFont="1" applyFill="1" applyBorder="1"/>
    <xf numFmtId="1" fontId="9" fillId="5" borderId="4" xfId="0" applyNumberFormat="1" applyFont="1" applyFill="1" applyBorder="1"/>
    <xf numFmtId="1" fontId="9" fillId="5" borderId="6" xfId="0" applyNumberFormat="1" applyFont="1" applyFill="1" applyBorder="1"/>
    <xf numFmtId="1" fontId="7" fillId="5" borderId="3" xfId="0" applyNumberFormat="1" applyFont="1" applyFill="1" applyBorder="1"/>
    <xf numFmtId="1" fontId="9" fillId="5" borderId="3" xfId="0" applyNumberFormat="1" applyFont="1" applyFill="1" applyBorder="1"/>
    <xf numFmtId="1" fontId="7" fillId="5" borderId="5" xfId="0" applyNumberFormat="1" applyFont="1" applyFill="1" applyBorder="1"/>
    <xf numFmtId="1" fontId="9" fillId="5" borderId="6" xfId="0" applyNumberFormat="1" applyFont="1" applyFill="1" applyBorder="1" applyAlignment="1">
      <alignment horizontal="right"/>
    </xf>
    <xf numFmtId="1" fontId="9" fillId="5" borderId="5" xfId="0" applyNumberFormat="1" applyFont="1" applyFill="1" applyBorder="1"/>
    <xf numFmtId="1" fontId="7" fillId="5" borderId="10" xfId="0" applyNumberFormat="1" applyFont="1" applyFill="1" applyBorder="1"/>
    <xf numFmtId="2" fontId="9" fillId="5" borderId="11" xfId="0" applyNumberFormat="1" applyFont="1" applyFill="1" applyBorder="1"/>
    <xf numFmtId="3" fontId="9" fillId="6" borderId="6" xfId="0" applyNumberFormat="1" applyFont="1" applyFill="1" applyBorder="1" applyAlignment="1">
      <alignment horizontal="right"/>
    </xf>
    <xf numFmtId="3" fontId="9" fillId="5" borderId="6" xfId="0" applyNumberFormat="1" applyFont="1" applyFill="1" applyBorder="1"/>
    <xf numFmtId="3" fontId="7" fillId="5" borderId="3" xfId="0" applyNumberFormat="1" applyFont="1" applyFill="1" applyBorder="1"/>
    <xf numFmtId="3" fontId="9" fillId="5" borderId="3" xfId="0" applyNumberFormat="1" applyFont="1" applyFill="1" applyBorder="1"/>
    <xf numFmtId="3" fontId="9" fillId="5" borderId="6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/>
    <xf numFmtId="0" fontId="15" fillId="5" borderId="2" xfId="0" applyFont="1" applyFill="1" applyBorder="1" applyAlignment="1">
      <alignment wrapText="1"/>
    </xf>
    <xf numFmtId="3" fontId="7" fillId="5" borderId="4" xfId="0" applyNumberFormat="1" applyFont="1" applyFill="1" applyBorder="1"/>
    <xf numFmtId="0" fontId="2" fillId="5" borderId="0" xfId="0" applyFont="1" applyFill="1" applyBorder="1"/>
    <xf numFmtId="1" fontId="9" fillId="5" borderId="0" xfId="0" applyNumberFormat="1" applyFont="1" applyFill="1" applyBorder="1"/>
    <xf numFmtId="3" fontId="15" fillId="5" borderId="4" xfId="0" applyNumberFormat="1" applyFont="1" applyFill="1" applyBorder="1"/>
    <xf numFmtId="3" fontId="15" fillId="0" borderId="4" xfId="0" applyNumberFormat="1" applyFont="1" applyFill="1" applyBorder="1"/>
    <xf numFmtId="3" fontId="15" fillId="0" borderId="6" xfId="0" applyNumberFormat="1" applyFont="1" applyFill="1" applyBorder="1"/>
    <xf numFmtId="3" fontId="15" fillId="0" borderId="3" xfId="0" applyNumberFormat="1" applyFont="1" applyFill="1" applyBorder="1"/>
    <xf numFmtId="1" fontId="15" fillId="5" borderId="4" xfId="0" applyNumberFormat="1" applyFont="1" applyFill="1" applyBorder="1"/>
    <xf numFmtId="1" fontId="7" fillId="5" borderId="4" xfId="0" applyNumberFormat="1" applyFont="1" applyFill="1" applyBorder="1"/>
    <xf numFmtId="1" fontId="7" fillId="5" borderId="6" xfId="0" applyNumberFormat="1" applyFont="1" applyFill="1" applyBorder="1"/>
    <xf numFmtId="2" fontId="9" fillId="5" borderId="4" xfId="0" applyNumberFormat="1" applyFont="1" applyFill="1" applyBorder="1"/>
    <xf numFmtId="0" fontId="7" fillId="0" borderId="3" xfId="0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9" fontId="15" fillId="6" borderId="4" xfId="0" applyNumberFormat="1" applyFont="1" applyFill="1" applyBorder="1" applyAlignment="1">
      <alignment horizontal="right"/>
    </xf>
    <xf numFmtId="9" fontId="15" fillId="6" borderId="3" xfId="0" applyNumberFormat="1" applyFont="1" applyFill="1" applyBorder="1"/>
    <xf numFmtId="9" fontId="15" fillId="6" borderId="4" xfId="0" applyNumberFormat="1" applyFont="1" applyFill="1" applyBorder="1"/>
    <xf numFmtId="9" fontId="7" fillId="6" borderId="4" xfId="0" applyNumberFormat="1" applyFont="1" applyFill="1" applyBorder="1"/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1" fontId="2" fillId="5" borderId="0" xfId="0" applyNumberFormat="1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 wrapText="1" indent="2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" fontId="9" fillId="7" borderId="4" xfId="0" applyNumberFormat="1" applyFont="1" applyFill="1" applyBorder="1"/>
    <xf numFmtId="1" fontId="7" fillId="7" borderId="3" xfId="0" applyNumberFormat="1" applyFont="1" applyFill="1" applyBorder="1"/>
    <xf numFmtId="1" fontId="9" fillId="7" borderId="6" xfId="0" applyNumberFormat="1" applyFont="1" applyFill="1" applyBorder="1"/>
    <xf numFmtId="165" fontId="7" fillId="7" borderId="5" xfId="0" applyNumberFormat="1" applyFont="1" applyFill="1" applyBorder="1"/>
    <xf numFmtId="165" fontId="7" fillId="7" borderId="3" xfId="0" applyNumberFormat="1" applyFont="1" applyFill="1" applyBorder="1"/>
    <xf numFmtId="0" fontId="2" fillId="5" borderId="0" xfId="0" applyFont="1" applyFill="1"/>
    <xf numFmtId="0" fontId="4" fillId="5" borderId="0" xfId="0" applyFont="1" applyFill="1"/>
    <xf numFmtId="2" fontId="9" fillId="7" borderId="6" xfId="0" applyNumberFormat="1" applyFont="1" applyFill="1" applyBorder="1"/>
    <xf numFmtId="2" fontId="9" fillId="5" borderId="6" xfId="0" applyNumberFormat="1" applyFont="1" applyFill="1" applyBorder="1"/>
    <xf numFmtId="3" fontId="15" fillId="0" borderId="4" xfId="0" applyNumberFormat="1" applyFont="1" applyFill="1" applyBorder="1" applyAlignment="1">
      <alignment horizontal="right"/>
    </xf>
    <xf numFmtId="1" fontId="15" fillId="5" borderId="4" xfId="0" applyNumberFormat="1" applyFont="1" applyFill="1" applyBorder="1" applyAlignment="1">
      <alignment horizontal="right"/>
    </xf>
    <xf numFmtId="9" fontId="17" fillId="6" borderId="4" xfId="0" applyNumberFormat="1" applyFont="1" applyFill="1" applyBorder="1" applyAlignment="1">
      <alignment horizontal="right"/>
    </xf>
    <xf numFmtId="9" fontId="17" fillId="6" borderId="3" xfId="0" applyNumberFormat="1" applyFont="1" applyFill="1" applyBorder="1"/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3" fontId="9" fillId="6" borderId="14" xfId="0" applyNumberFormat="1" applyFont="1" applyFill="1" applyBorder="1" applyAlignment="1">
      <alignment horizontal="right"/>
    </xf>
    <xf numFmtId="3" fontId="9" fillId="5" borderId="22" xfId="0" applyNumberFormat="1" applyFont="1" applyFill="1" applyBorder="1" applyAlignment="1">
      <alignment horizontal="right"/>
    </xf>
    <xf numFmtId="3" fontId="9" fillId="6" borderId="22" xfId="0" applyNumberFormat="1" applyFont="1" applyFill="1" applyBorder="1" applyAlignment="1">
      <alignment horizontal="right"/>
    </xf>
    <xf numFmtId="166" fontId="13" fillId="6" borderId="14" xfId="0" applyNumberFormat="1" applyFont="1" applyFill="1" applyBorder="1" applyAlignment="1">
      <alignment horizontal="right"/>
    </xf>
    <xf numFmtId="166" fontId="13" fillId="5" borderId="3" xfId="0" applyNumberFormat="1" applyFont="1" applyFill="1" applyBorder="1" applyAlignment="1">
      <alignment horizontal="right"/>
    </xf>
    <xf numFmtId="166" fontId="13" fillId="5" borderId="14" xfId="0" applyNumberFormat="1" applyFont="1" applyFill="1" applyBorder="1" applyAlignment="1">
      <alignment horizontal="right"/>
    </xf>
    <xf numFmtId="3" fontId="9" fillId="5" borderId="14" xfId="0" applyNumberFormat="1" applyFont="1" applyFill="1" applyBorder="1" applyAlignment="1">
      <alignment horizontal="right"/>
    </xf>
    <xf numFmtId="3" fontId="9" fillId="6" borderId="23" xfId="0" applyNumberFormat="1" applyFont="1" applyFill="1" applyBorder="1" applyAlignment="1">
      <alignment horizontal="right"/>
    </xf>
    <xf numFmtId="3" fontId="9" fillId="5" borderId="23" xfId="0" applyNumberFormat="1" applyFont="1" applyFill="1" applyBorder="1" applyAlignment="1">
      <alignment horizontal="right"/>
    </xf>
    <xf numFmtId="0" fontId="7" fillId="5" borderId="24" xfId="0" applyFont="1" applyFill="1" applyBorder="1" applyAlignment="1">
      <alignment horizontal="right"/>
    </xf>
    <xf numFmtId="0" fontId="7" fillId="5" borderId="25" xfId="0" applyFont="1" applyFill="1" applyBorder="1" applyAlignment="1">
      <alignment horizontal="right"/>
    </xf>
    <xf numFmtId="49" fontId="7" fillId="5" borderId="26" xfId="0" applyNumberFormat="1" applyFont="1" applyFill="1" applyBorder="1" applyAlignment="1">
      <alignment horizontal="left"/>
    </xf>
    <xf numFmtId="0" fontId="18" fillId="5" borderId="0" xfId="0" applyFont="1" applyFill="1"/>
    <xf numFmtId="0" fontId="3" fillId="5" borderId="0" xfId="0" applyFont="1" applyFill="1" applyAlignment="1">
      <alignment horizontal="left"/>
    </xf>
    <xf numFmtId="0" fontId="2" fillId="5" borderId="0" xfId="0" applyFont="1" applyFill="1" applyAlignment="1"/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5" fontId="7" fillId="5" borderId="20" xfId="0" applyNumberFormat="1" applyFont="1" applyFill="1" applyBorder="1"/>
    <xf numFmtId="1" fontId="16" fillId="5" borderId="21" xfId="0" applyNumberFormat="1" applyFont="1" applyFill="1" applyBorder="1"/>
    <xf numFmtId="1" fontId="16" fillId="5" borderId="3" xfId="0" applyNumberFormat="1" applyFont="1" applyFill="1" applyBorder="1"/>
    <xf numFmtId="165" fontId="9" fillId="5" borderId="20" xfId="0" applyNumberFormat="1" applyFont="1" applyFill="1" applyBorder="1"/>
    <xf numFmtId="1" fontId="9" fillId="5" borderId="21" xfId="0" applyNumberFormat="1" applyFont="1" applyFill="1" applyBorder="1"/>
    <xf numFmtId="4" fontId="9" fillId="5" borderId="11" xfId="0" applyNumberFormat="1" applyFont="1" applyFill="1" applyBorder="1" applyAlignment="1">
      <alignment horizontal="right"/>
    </xf>
    <xf numFmtId="3" fontId="9" fillId="7" borderId="4" xfId="0" applyNumberFormat="1" applyFont="1" applyFill="1" applyBorder="1"/>
    <xf numFmtId="3" fontId="9" fillId="7" borderId="6" xfId="0" applyNumberFormat="1" applyFont="1" applyFill="1" applyBorder="1"/>
    <xf numFmtId="3" fontId="7" fillId="7" borderId="3" xfId="0" applyNumberFormat="1" applyFont="1" applyFill="1" applyBorder="1"/>
    <xf numFmtId="3" fontId="9" fillId="7" borderId="3" xfId="0" applyNumberFormat="1" applyFont="1" applyFill="1" applyBorder="1"/>
    <xf numFmtId="3" fontId="9" fillId="7" borderId="6" xfId="0" applyNumberFormat="1" applyFont="1" applyFill="1" applyBorder="1" applyAlignment="1">
      <alignment horizontal="right"/>
    </xf>
    <xf numFmtId="165" fontId="9" fillId="7" borderId="5" xfId="0" applyNumberFormat="1" applyFont="1" applyFill="1" applyBorder="1"/>
    <xf numFmtId="4" fontId="7" fillId="7" borderId="10" xfId="0" applyNumberFormat="1" applyFont="1" applyFill="1" applyBorder="1"/>
    <xf numFmtId="4" fontId="9" fillId="7" borderId="11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0" fillId="5" borderId="0" xfId="0" applyFill="1"/>
    <xf numFmtId="3" fontId="6" fillId="5" borderId="0" xfId="0" applyNumberFormat="1" applyFont="1" applyFill="1" applyBorder="1" applyAlignment="1">
      <alignment horizontal="left"/>
    </xf>
    <xf numFmtId="3" fontId="5" fillId="5" borderId="0" xfId="0" applyNumberFormat="1" applyFont="1" applyFill="1" applyBorder="1"/>
    <xf numFmtId="2" fontId="5" fillId="5" borderId="0" xfId="0" applyNumberFormat="1" applyFont="1" applyFill="1" applyBorder="1"/>
    <xf numFmtId="0" fontId="7" fillId="5" borderId="2" xfId="0" quotePrefix="1" applyFont="1" applyFill="1" applyBorder="1" applyAlignment="1">
      <alignment horizontal="right"/>
    </xf>
    <xf numFmtId="165" fontId="7" fillId="5" borderId="2" xfId="0" applyNumberFormat="1" applyFont="1" applyFill="1" applyBorder="1"/>
    <xf numFmtId="3" fontId="7" fillId="7" borderId="4" xfId="0" applyNumberFormat="1" applyFont="1" applyFill="1" applyBorder="1"/>
    <xf numFmtId="3" fontId="15" fillId="5" borderId="4" xfId="0" applyNumberFormat="1" applyFont="1" applyFill="1" applyBorder="1" applyAlignment="1">
      <alignment horizontal="right"/>
    </xf>
    <xf numFmtId="3" fontId="2" fillId="5" borderId="0" xfId="0" applyNumberFormat="1" applyFont="1" applyFill="1" applyBorder="1"/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right"/>
    </xf>
    <xf numFmtId="3" fontId="7" fillId="5" borderId="2" xfId="0" applyNumberFormat="1" applyFont="1" applyFill="1" applyBorder="1"/>
    <xf numFmtId="3" fontId="9" fillId="5" borderId="2" xfId="0" applyNumberFormat="1" applyFont="1" applyFill="1" applyBorder="1"/>
    <xf numFmtId="0" fontId="7" fillId="0" borderId="32" xfId="0" applyFont="1" applyFill="1" applyBorder="1" applyAlignment="1">
      <alignment horizontal="right"/>
    </xf>
    <xf numFmtId="1" fontId="7" fillId="5" borderId="33" xfId="0" applyNumberFormat="1" applyFont="1" applyFill="1" applyBorder="1"/>
    <xf numFmtId="1" fontId="9" fillId="5" borderId="33" xfId="0" applyNumberFormat="1" applyFont="1" applyFill="1" applyBorder="1"/>
    <xf numFmtId="1" fontId="7" fillId="5" borderId="32" xfId="0" applyNumberFormat="1" applyFont="1" applyFill="1" applyBorder="1"/>
    <xf numFmtId="1" fontId="9" fillId="5" borderId="34" xfId="0" applyNumberFormat="1" applyFont="1" applyFill="1" applyBorder="1"/>
    <xf numFmtId="165" fontId="7" fillId="5" borderId="35" xfId="0" applyNumberFormat="1" applyFont="1" applyFill="1" applyBorder="1"/>
    <xf numFmtId="165" fontId="7" fillId="5" borderId="32" xfId="0" applyNumberFormat="1" applyFont="1" applyFill="1" applyBorder="1"/>
    <xf numFmtId="2" fontId="9" fillId="5" borderId="34" xfId="0" applyNumberFormat="1" applyFont="1" applyFill="1" applyBorder="1"/>
    <xf numFmtId="0" fontId="7" fillId="0" borderId="14" xfId="0" applyFont="1" applyFill="1" applyBorder="1" applyAlignment="1">
      <alignment horizontal="right"/>
    </xf>
    <xf numFmtId="4" fontId="9" fillId="5" borderId="2" xfId="0" applyNumberFormat="1" applyFont="1" applyFill="1" applyBorder="1"/>
    <xf numFmtId="3" fontId="7" fillId="7" borderId="37" xfId="0" applyNumberFormat="1" applyFont="1" applyFill="1" applyBorder="1"/>
    <xf numFmtId="3" fontId="9" fillId="7" borderId="37" xfId="0" applyNumberFormat="1" applyFont="1" applyFill="1" applyBorder="1"/>
    <xf numFmtId="1" fontId="7" fillId="7" borderId="30" xfId="0" applyNumberFormat="1" applyFont="1" applyFill="1" applyBorder="1"/>
    <xf numFmtId="1" fontId="9" fillId="7" borderId="31" xfId="0" applyNumberFormat="1" applyFont="1" applyFill="1" applyBorder="1"/>
    <xf numFmtId="165" fontId="7" fillId="7" borderId="38" xfId="0" applyNumberFormat="1" applyFont="1" applyFill="1" applyBorder="1"/>
    <xf numFmtId="165" fontId="7" fillId="7" borderId="30" xfId="0" applyNumberFormat="1" applyFont="1" applyFill="1" applyBorder="1"/>
    <xf numFmtId="2" fontId="9" fillId="7" borderId="31" xfId="0" applyNumberFormat="1" applyFont="1" applyFill="1" applyBorder="1"/>
    <xf numFmtId="4" fontId="9" fillId="7" borderId="39" xfId="0" applyNumberFormat="1" applyFont="1" applyFill="1" applyBorder="1"/>
    <xf numFmtId="0" fontId="7" fillId="7" borderId="30" xfId="0" applyFont="1" applyFill="1" applyBorder="1" applyAlignment="1">
      <alignment horizontal="right"/>
    </xf>
    <xf numFmtId="3" fontId="7" fillId="5" borderId="0" xfId="0" applyNumberFormat="1" applyFont="1" applyFill="1" applyBorder="1"/>
    <xf numFmtId="1" fontId="7" fillId="5" borderId="0" xfId="0" applyNumberFormat="1" applyFont="1" applyFill="1" applyBorder="1"/>
    <xf numFmtId="9" fontId="7" fillId="5" borderId="0" xfId="0" applyNumberFormat="1" applyFont="1" applyFill="1" applyBorder="1"/>
    <xf numFmtId="9" fontId="17" fillId="5" borderId="0" xfId="0" applyNumberFormat="1" applyFont="1" applyFill="1" applyBorder="1" applyAlignment="1">
      <alignment horizontal="right"/>
    </xf>
    <xf numFmtId="9" fontId="17" fillId="5" borderId="0" xfId="0" applyNumberFormat="1" applyFont="1" applyFill="1" applyBorder="1"/>
    <xf numFmtId="1" fontId="7" fillId="5" borderId="22" xfId="0" applyNumberFormat="1" applyFont="1" applyFill="1" applyBorder="1"/>
    <xf numFmtId="1" fontId="9" fillId="5" borderId="22" xfId="0" applyNumberFormat="1" applyFont="1" applyFill="1" applyBorder="1"/>
    <xf numFmtId="1" fontId="7" fillId="5" borderId="14" xfId="0" applyNumberFormat="1" applyFont="1" applyFill="1" applyBorder="1"/>
    <xf numFmtId="1" fontId="9" fillId="5" borderId="36" xfId="0" applyNumberFormat="1" applyFont="1" applyFill="1" applyBorder="1"/>
    <xf numFmtId="165" fontId="7" fillId="5" borderId="14" xfId="0" applyNumberFormat="1" applyFont="1" applyFill="1" applyBorder="1"/>
    <xf numFmtId="2" fontId="9" fillId="5" borderId="36" xfId="0" applyNumberFormat="1" applyFont="1" applyFill="1" applyBorder="1"/>
    <xf numFmtId="0" fontId="7" fillId="0" borderId="1" xfId="0" applyFont="1" applyFill="1" applyBorder="1" applyAlignment="1">
      <alignment horizontal="right"/>
    </xf>
    <xf numFmtId="3" fontId="7" fillId="5" borderId="7" xfId="0" applyNumberFormat="1" applyFont="1" applyFill="1" applyBorder="1"/>
    <xf numFmtId="3" fontId="9" fillId="5" borderId="7" xfId="0" applyNumberFormat="1" applyFont="1" applyFill="1" applyBorder="1"/>
    <xf numFmtId="3" fontId="7" fillId="5" borderId="22" xfId="0" applyNumberFormat="1" applyFont="1" applyFill="1" applyBorder="1"/>
    <xf numFmtId="3" fontId="9" fillId="5" borderId="22" xfId="0" applyNumberFormat="1" applyFont="1" applyFill="1" applyBorder="1"/>
    <xf numFmtId="3" fontId="9" fillId="5" borderId="36" xfId="0" applyNumberFormat="1" applyFont="1" applyFill="1" applyBorder="1" applyAlignment="1">
      <alignment horizontal="right"/>
    </xf>
    <xf numFmtId="3" fontId="9" fillId="5" borderId="14" xfId="0" applyNumberFormat="1" applyFont="1" applyFill="1" applyBorder="1"/>
    <xf numFmtId="4" fontId="7" fillId="5" borderId="16" xfId="0" applyNumberFormat="1" applyFont="1" applyFill="1" applyBorder="1"/>
    <xf numFmtId="4" fontId="9" fillId="5" borderId="40" xfId="0" applyNumberFormat="1" applyFont="1" applyFill="1" applyBorder="1"/>
    <xf numFmtId="0" fontId="7" fillId="7" borderId="41" xfId="0" applyFont="1" applyFill="1" applyBorder="1" applyAlignment="1">
      <alignment horizontal="right"/>
    </xf>
    <xf numFmtId="3" fontId="7" fillId="7" borderId="42" xfId="0" applyNumberFormat="1" applyFont="1" applyFill="1" applyBorder="1"/>
    <xf numFmtId="1" fontId="7" fillId="7" borderId="43" xfId="0" applyNumberFormat="1" applyFont="1" applyFill="1" applyBorder="1"/>
    <xf numFmtId="1" fontId="9" fillId="7" borderId="44" xfId="0" applyNumberFormat="1" applyFont="1" applyFill="1" applyBorder="1"/>
    <xf numFmtId="165" fontId="7" fillId="7" borderId="45" xfId="0" applyNumberFormat="1" applyFont="1" applyFill="1" applyBorder="1"/>
    <xf numFmtId="165" fontId="7" fillId="7" borderId="43" xfId="0" applyNumberFormat="1" applyFont="1" applyFill="1" applyBorder="1"/>
    <xf numFmtId="2" fontId="9" fillId="7" borderId="44" xfId="0" applyNumberFormat="1" applyFont="1" applyFill="1" applyBorder="1"/>
    <xf numFmtId="2" fontId="9" fillId="7" borderId="46" xfId="0" applyNumberFormat="1" applyFont="1" applyFill="1" applyBorder="1"/>
    <xf numFmtId="3" fontId="15" fillId="5" borderId="22" xfId="0" applyNumberFormat="1" applyFont="1" applyFill="1" applyBorder="1"/>
    <xf numFmtId="3" fontId="7" fillId="5" borderId="14" xfId="0" applyNumberFormat="1" applyFont="1" applyFill="1" applyBorder="1"/>
    <xf numFmtId="0" fontId="7" fillId="5" borderId="41" xfId="0" applyFont="1" applyFill="1" applyBorder="1" applyAlignment="1">
      <alignment horizontal="right"/>
    </xf>
    <xf numFmtId="3" fontId="15" fillId="6" borderId="42" xfId="0" applyNumberFormat="1" applyFont="1" applyFill="1" applyBorder="1"/>
    <xf numFmtId="3" fontId="7" fillId="6" borderId="48" xfId="0" applyNumberFormat="1" applyFont="1" applyFill="1" applyBorder="1"/>
    <xf numFmtId="0" fontId="7" fillId="5" borderId="1" xfId="0" applyFont="1" applyFill="1" applyBorder="1" applyAlignment="1">
      <alignment horizontal="right"/>
    </xf>
    <xf numFmtId="3" fontId="15" fillId="5" borderId="2" xfId="0" applyNumberFormat="1" applyFont="1" applyFill="1" applyBorder="1"/>
    <xf numFmtId="3" fontId="7" fillId="5" borderId="1" xfId="0" applyNumberFormat="1" applyFont="1" applyFill="1" applyBorder="1"/>
    <xf numFmtId="3" fontId="7" fillId="0" borderId="14" xfId="0" applyNumberFormat="1" applyFont="1" applyFill="1" applyBorder="1"/>
    <xf numFmtId="3" fontId="9" fillId="5" borderId="51" xfId="0" applyNumberFormat="1" applyFont="1" applyFill="1" applyBorder="1"/>
    <xf numFmtId="9" fontId="9" fillId="6" borderId="47" xfId="0" applyNumberFormat="1" applyFont="1" applyFill="1" applyBorder="1"/>
    <xf numFmtId="3" fontId="9" fillId="5" borderId="52" xfId="0" applyNumberFormat="1" applyFont="1" applyFill="1" applyBorder="1"/>
    <xf numFmtId="3" fontId="9" fillId="5" borderId="53" xfId="0" applyNumberFormat="1" applyFont="1" applyFill="1" applyBorder="1"/>
    <xf numFmtId="3" fontId="9" fillId="0" borderId="51" xfId="0" applyNumberFormat="1" applyFont="1" applyFill="1" applyBorder="1" applyAlignment="1">
      <alignment horizontal="right"/>
    </xf>
    <xf numFmtId="9" fontId="9" fillId="6" borderId="47" xfId="0" applyNumberFormat="1" applyFont="1" applyFill="1" applyBorder="1" applyAlignment="1">
      <alignment horizontal="right"/>
    </xf>
    <xf numFmtId="3" fontId="7" fillId="5" borderId="54" xfId="0" applyNumberFormat="1" applyFont="1" applyFill="1" applyBorder="1"/>
    <xf numFmtId="9" fontId="7" fillId="6" borderId="55" xfId="0" applyNumberFormat="1" applyFont="1" applyFill="1" applyBorder="1"/>
    <xf numFmtId="3" fontId="9" fillId="7" borderId="42" xfId="0" applyNumberFormat="1" applyFont="1" applyFill="1" applyBorder="1"/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9" fillId="5" borderId="8" xfId="0" applyFont="1" applyFill="1" applyBorder="1" applyAlignment="1"/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center" wrapText="1"/>
    </xf>
    <xf numFmtId="0" fontId="7" fillId="5" borderId="50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</cellXfs>
  <cellStyles count="14">
    <cellStyle name="Komma 2" xfId="1" xr:uid="{00000000-0005-0000-0000-000000000000}"/>
    <cellStyle name="Prozent 2" xfId="2" xr:uid="{00000000-0005-0000-0000-000003000000}"/>
    <cellStyle name="SAPError" xfId="3" xr:uid="{00000000-0005-0000-0000-000004000000}"/>
    <cellStyle name="SAPKey" xfId="4" xr:uid="{00000000-0005-0000-0000-000005000000}"/>
    <cellStyle name="SAPLocked" xfId="5" xr:uid="{00000000-0005-0000-0000-000006000000}"/>
    <cellStyle name="SAPOutput" xfId="6" xr:uid="{00000000-0005-0000-0000-000007000000}"/>
    <cellStyle name="SAPSpace" xfId="7" xr:uid="{00000000-0005-0000-0000-000008000000}"/>
    <cellStyle name="SAPText" xfId="8" xr:uid="{00000000-0005-0000-0000-000009000000}"/>
    <cellStyle name="SAPUnLocked" xfId="9" xr:uid="{00000000-0005-0000-0000-00000A000000}"/>
    <cellStyle name="Standard" xfId="0" builtinId="0"/>
    <cellStyle name="Standard 2" xfId="10" xr:uid="{00000000-0005-0000-0000-00000C000000}"/>
    <cellStyle name="Standard 2 2" xfId="11" xr:uid="{00000000-0005-0000-0000-00000D000000}"/>
    <cellStyle name="Standard 2 3" xfId="13" xr:uid="{00000000-0005-0000-0000-00000E000000}"/>
    <cellStyle name="Standard 3" xfId="12" xr:uid="{00000000-0005-0000-0000-00000F000000}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586509</xdr:colOff>
      <xdr:row>4</xdr:row>
      <xdr:rowOff>24822</xdr:rowOff>
    </xdr:from>
    <xdr:to>
      <xdr:col>16</xdr:col>
      <xdr:colOff>779318</xdr:colOff>
      <xdr:row>42</xdr:row>
      <xdr:rowOff>69271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C633856-1A23-4057-8347-6B4F75915C4F}"/>
            </a:ext>
          </a:extLst>
        </xdr:cNvPr>
        <xdr:cNvSpPr txBox="1"/>
      </xdr:nvSpPr>
      <xdr:spPr>
        <a:xfrm>
          <a:off x="586509" y="648277"/>
          <a:ext cx="12938991" cy="5967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FUCHS PETROLUB SE</a:t>
          </a:r>
        </a:p>
        <a:p>
          <a:endParaRPr lang="de-DE" sz="3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Factsheet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Q3 2019</a:t>
          </a:r>
        </a:p>
      </xdr:txBody>
    </xdr:sp>
    <xdr:clientData/>
  </xdr:twoCellAnchor>
  <xdr:twoCellAnchor editAs="oneCell">
    <xdr:from>
      <xdr:col>14</xdr:col>
      <xdr:colOff>688685</xdr:colOff>
      <xdr:row>4</xdr:row>
      <xdr:rowOff>150090</xdr:rowOff>
    </xdr:from>
    <xdr:to>
      <xdr:col>16</xdr:col>
      <xdr:colOff>619154</xdr:colOff>
      <xdr:row>9</xdr:row>
      <xdr:rowOff>97067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5DD20BC4-7A75-41FD-A969-3C9D9697B3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1841594" y="773545"/>
          <a:ext cx="1523742" cy="726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43898</xdr:colOff>
      <xdr:row>0</xdr:row>
      <xdr:rowOff>33130</xdr:rowOff>
    </xdr:from>
    <xdr:to>
      <xdr:col>16</xdr:col>
      <xdr:colOff>736367</xdr:colOff>
      <xdr:row>3</xdr:row>
      <xdr:rowOff>167432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8F1FE7EF-C453-472B-8D8F-0D5054AF3F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113355" y="33130"/>
          <a:ext cx="1454469" cy="755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535341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58635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801461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163425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337698</xdr:colOff>
      <xdr:row>0</xdr:row>
      <xdr:rowOff>40821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8007D3E7-3B04-4171-8279-170D5EBB50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843463" y="40821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chsoil.sharepoint.com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chsoil.sharepoint.com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chsoil.sharepoint.com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chsoil.sharepoint.com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61483-5E4A-4507-A59F-63DB2EE6313F}">
  <dimension ref="A1"/>
  <sheetViews>
    <sheetView tabSelected="1" zoomScale="85" zoomScaleNormal="85" zoomScalePageLayoutView="55" workbookViewId="0">
      <selection activeCell="U27" sqref="U27"/>
    </sheetView>
  </sheetViews>
  <sheetFormatPr baseColWidth="10" defaultRowHeight="12.75" x14ac:dyDescent="0.2"/>
  <cols>
    <col min="1" max="16384" width="11.42578125" style="148"/>
  </cols>
  <sheetData/>
  <sheetProtection password="CB4D" sheet="1" objects="1" scenarios="1"/>
  <pageMargins left="0.7" right="0.7" top="0.78740157499999996" bottom="0.78740157499999996" header="0.3" footer="0.3"/>
  <pageSetup paperSize="9" scale="65" orientation="landscape" verticalDpi="0" r:id="rId1"/>
  <headerFooter>
    <oddFooter>&amp;RFUCHS PETROLUB SE
Investor Relations
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1"/>
  <sheetViews>
    <sheetView zoomScale="85" zoomScaleNormal="85" zoomScaleSheetLayoutView="100" zoomScalePageLayoutView="55" workbookViewId="0">
      <selection activeCell="H18" sqref="H18"/>
    </sheetView>
  </sheetViews>
  <sheetFormatPr baseColWidth="10" defaultColWidth="11.42578125" defaultRowHeight="12.75" x14ac:dyDescent="0.2"/>
  <cols>
    <col min="1" max="2" width="11.42578125" style="2"/>
    <col min="3" max="3" width="11.28515625" style="2" customWidth="1"/>
    <col min="4" max="4" width="21.7109375" style="4" customWidth="1"/>
    <col min="5" max="10" width="11.28515625" style="2" customWidth="1"/>
    <col min="11" max="11" width="12.85546875" style="2" customWidth="1"/>
    <col min="12" max="12" width="12.140625" style="2" customWidth="1"/>
    <col min="13" max="14" width="11.28515625" style="2" customWidth="1"/>
    <col min="15" max="16" width="11.42578125" style="56" customWidth="1"/>
    <col min="17" max="17" width="12.85546875" style="56" customWidth="1"/>
    <col min="18" max="18" width="13.140625" style="2" hidden="1" customWidth="1"/>
    <col min="19" max="20" width="11.42578125" style="2" hidden="1" customWidth="1"/>
    <col min="21" max="21" width="11.42578125" style="56" hidden="1" customWidth="1"/>
    <col min="22" max="24" width="11.42578125" style="2" hidden="1" customWidth="1"/>
    <col min="25" max="26" width="11.42578125" style="2"/>
    <col min="27" max="27" width="12.7109375" style="2" bestFit="1" customWidth="1"/>
    <col min="28" max="16384" width="11.42578125" style="2"/>
  </cols>
  <sheetData>
    <row r="1" spans="1:31" ht="18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92"/>
      <c r="N1" s="92"/>
      <c r="O1" s="95"/>
      <c r="P1" s="95"/>
      <c r="Q1" s="95"/>
      <c r="R1" s="76"/>
      <c r="S1" s="76"/>
      <c r="T1" s="76"/>
      <c r="U1" s="95"/>
    </row>
    <row r="2" spans="1:31" ht="15.75" x14ac:dyDescent="0.25">
      <c r="A2" s="228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93"/>
      <c r="N2" s="93"/>
      <c r="O2" s="95"/>
      <c r="P2" s="95"/>
      <c r="Q2" s="95"/>
      <c r="R2" s="76"/>
      <c r="S2" s="76"/>
      <c r="T2" s="76"/>
      <c r="U2" s="95"/>
    </row>
    <row r="3" spans="1:31" ht="15" x14ac:dyDescent="0.2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94"/>
      <c r="N3" s="94"/>
      <c r="O3" s="95"/>
      <c r="P3" s="95"/>
      <c r="Q3" s="95"/>
      <c r="R3" s="76"/>
      <c r="S3" s="76"/>
      <c r="T3" s="76"/>
      <c r="U3" s="95"/>
    </row>
    <row r="4" spans="1:31" ht="16.5" customHeight="1" x14ac:dyDescent="0.25">
      <c r="A4" s="3"/>
      <c r="B4" s="76"/>
      <c r="C4" s="76"/>
      <c r="D4" s="96"/>
      <c r="E4" s="76"/>
      <c r="F4" s="76"/>
      <c r="G4" s="76"/>
      <c r="H4" s="76"/>
      <c r="I4" s="76"/>
      <c r="J4" s="76"/>
      <c r="K4" s="76"/>
      <c r="L4" s="5"/>
      <c r="M4" s="5"/>
      <c r="N4" s="5"/>
      <c r="O4" s="95"/>
      <c r="P4" s="95"/>
      <c r="Q4" s="95"/>
      <c r="R4" s="76"/>
      <c r="S4" s="76"/>
      <c r="T4" s="76"/>
      <c r="U4" s="95"/>
    </row>
    <row r="5" spans="1:31" ht="16.5" customHeight="1" thickBot="1" x14ac:dyDescent="0.3">
      <c r="A5" s="3"/>
      <c r="B5" s="76"/>
      <c r="C5" s="76"/>
      <c r="D5" s="96"/>
      <c r="E5" s="76"/>
      <c r="F5" s="76"/>
      <c r="G5" s="76"/>
      <c r="H5" s="76"/>
      <c r="I5" s="76"/>
      <c r="J5" s="76"/>
      <c r="K5" s="76"/>
      <c r="L5" s="5"/>
      <c r="M5" s="5"/>
      <c r="N5" s="5"/>
      <c r="O5" s="95"/>
      <c r="P5" s="95"/>
      <c r="Q5" s="95"/>
      <c r="R5" s="76"/>
      <c r="S5" s="76"/>
      <c r="T5" s="76"/>
      <c r="U5" s="95"/>
    </row>
    <row r="6" spans="1:31" ht="16.5" customHeight="1" x14ac:dyDescent="0.25">
      <c r="A6" s="27" t="s">
        <v>2</v>
      </c>
      <c r="B6" s="6"/>
      <c r="C6" s="6"/>
      <c r="D6" s="7"/>
      <c r="E6" s="8"/>
      <c r="F6" s="201" t="s">
        <v>79</v>
      </c>
      <c r="G6" s="170" t="s">
        <v>78</v>
      </c>
      <c r="H6" s="159" t="s">
        <v>72</v>
      </c>
      <c r="I6" s="86" t="s">
        <v>71</v>
      </c>
      <c r="J6" s="162" t="s">
        <v>58</v>
      </c>
      <c r="K6" s="180" t="s">
        <v>3</v>
      </c>
      <c r="L6" s="192" t="s">
        <v>4</v>
      </c>
      <c r="M6" s="201" t="s">
        <v>5</v>
      </c>
      <c r="N6" s="170" t="s">
        <v>7</v>
      </c>
      <c r="O6" s="159" t="s">
        <v>6</v>
      </c>
      <c r="P6" s="86" t="s">
        <v>8</v>
      </c>
      <c r="Q6" s="87" t="s">
        <v>9</v>
      </c>
      <c r="R6" s="86" t="s">
        <v>10</v>
      </c>
      <c r="S6" s="86" t="s">
        <v>11</v>
      </c>
      <c r="T6" s="86" t="s">
        <v>12</v>
      </c>
      <c r="U6" s="86" t="s">
        <v>13</v>
      </c>
      <c r="V6" s="86" t="s">
        <v>14</v>
      </c>
      <c r="W6" s="86" t="s">
        <v>15</v>
      </c>
      <c r="X6" s="87" t="s">
        <v>16</v>
      </c>
    </row>
    <row r="7" spans="1:31" ht="17.100000000000001" customHeight="1" x14ac:dyDescent="0.25">
      <c r="A7" s="20" t="s">
        <v>17</v>
      </c>
      <c r="B7" s="20"/>
      <c r="C7" s="20"/>
      <c r="D7" s="152"/>
      <c r="E7" s="153" t="s">
        <v>18</v>
      </c>
      <c r="F7" s="202">
        <v>1952</v>
      </c>
      <c r="G7" s="186">
        <f>F7-H7</f>
        <v>656</v>
      </c>
      <c r="H7" s="154">
        <v>1296</v>
      </c>
      <c r="I7" s="83">
        <f>H7-J7</f>
        <v>653</v>
      </c>
      <c r="J7" s="163">
        <v>643</v>
      </c>
      <c r="K7" s="172">
        <v>2567</v>
      </c>
      <c r="L7" s="160">
        <f t="shared" ref="L7:L20" si="0">K7-M7</f>
        <v>614</v>
      </c>
      <c r="M7" s="202">
        <v>1953</v>
      </c>
      <c r="N7" s="195">
        <v>642</v>
      </c>
      <c r="O7" s="154">
        <v>1311</v>
      </c>
      <c r="P7" s="83">
        <f t="shared" ref="P7:P20" si="1">O7-Q7</f>
        <v>668</v>
      </c>
      <c r="Q7" s="83">
        <v>643</v>
      </c>
      <c r="R7" s="75">
        <v>2473</v>
      </c>
      <c r="S7" s="83">
        <f>R7-T7</f>
        <v>611</v>
      </c>
      <c r="T7" s="75">
        <v>1862</v>
      </c>
      <c r="U7" s="75">
        <v>1247</v>
      </c>
      <c r="V7" s="75">
        <f>T7-U7</f>
        <v>615</v>
      </c>
      <c r="W7" s="75">
        <v>629</v>
      </c>
      <c r="X7" s="83">
        <v>618</v>
      </c>
      <c r="Z7" s="150"/>
      <c r="AA7" s="151"/>
    </row>
    <row r="8" spans="1:31" ht="17.100000000000001" customHeight="1" x14ac:dyDescent="0.2">
      <c r="A8" s="10" t="s">
        <v>19</v>
      </c>
      <c r="B8" s="10"/>
      <c r="C8" s="10"/>
      <c r="D8" s="11"/>
      <c r="E8" s="12"/>
      <c r="F8" s="226">
        <v>-1280</v>
      </c>
      <c r="G8" s="187">
        <f t="shared" ref="G8:I20" si="2">F8-H8</f>
        <v>-425</v>
      </c>
      <c r="H8" s="101">
        <v>-855</v>
      </c>
      <c r="I8" s="57">
        <f t="shared" si="2"/>
        <v>-429</v>
      </c>
      <c r="J8" s="164">
        <v>-426</v>
      </c>
      <c r="K8" s="173">
        <v>-1668</v>
      </c>
      <c r="L8" s="161">
        <f t="shared" si="0"/>
        <v>-401</v>
      </c>
      <c r="M8" s="226">
        <v>-1267</v>
      </c>
      <c r="N8" s="196">
        <v>-420</v>
      </c>
      <c r="O8" s="140">
        <v>-847</v>
      </c>
      <c r="P8" s="57">
        <f t="shared" si="1"/>
        <v>-429</v>
      </c>
      <c r="Q8" s="58">
        <v>-418</v>
      </c>
      <c r="R8" s="67">
        <v>-1591</v>
      </c>
      <c r="S8" s="57">
        <f t="shared" ref="S8:S20" si="3">R8-T8</f>
        <v>-396</v>
      </c>
      <c r="T8" s="67">
        <v>-1195</v>
      </c>
      <c r="U8" s="67">
        <v>-795</v>
      </c>
      <c r="V8" s="55">
        <f>T8-U8</f>
        <v>-400</v>
      </c>
      <c r="W8" s="55">
        <v>-403</v>
      </c>
      <c r="X8" s="58">
        <v>-392</v>
      </c>
      <c r="Z8" s="150"/>
      <c r="AA8" s="151"/>
    </row>
    <row r="9" spans="1:31" s="16" customFormat="1" ht="17.100000000000001" customHeight="1" x14ac:dyDescent="0.25">
      <c r="A9" s="13" t="s">
        <v>20</v>
      </c>
      <c r="B9" s="13"/>
      <c r="C9" s="13"/>
      <c r="D9" s="14"/>
      <c r="E9" s="15"/>
      <c r="F9" s="203">
        <v>672</v>
      </c>
      <c r="G9" s="188">
        <f t="shared" si="2"/>
        <v>231</v>
      </c>
      <c r="H9" s="102">
        <v>441</v>
      </c>
      <c r="I9" s="59">
        <f t="shared" si="2"/>
        <v>224</v>
      </c>
      <c r="J9" s="165">
        <f>J7+J8</f>
        <v>217</v>
      </c>
      <c r="K9" s="174">
        <v>899</v>
      </c>
      <c r="L9" s="160">
        <f t="shared" si="0"/>
        <v>213</v>
      </c>
      <c r="M9" s="203">
        <v>686</v>
      </c>
      <c r="N9" s="195">
        <v>222</v>
      </c>
      <c r="O9" s="141">
        <v>464</v>
      </c>
      <c r="P9" s="59">
        <f t="shared" si="1"/>
        <v>239</v>
      </c>
      <c r="Q9" s="59">
        <f>Q7+Q8</f>
        <v>225</v>
      </c>
      <c r="R9" s="68">
        <v>882</v>
      </c>
      <c r="S9" s="83">
        <f t="shared" si="3"/>
        <v>215</v>
      </c>
      <c r="T9" s="68">
        <v>667</v>
      </c>
      <c r="U9" s="68">
        <v>452</v>
      </c>
      <c r="V9" s="68">
        <f>T9-U9</f>
        <v>215</v>
      </c>
      <c r="W9" s="68">
        <v>226</v>
      </c>
      <c r="X9" s="59">
        <v>226</v>
      </c>
      <c r="Z9" s="150"/>
      <c r="AA9" s="151"/>
    </row>
    <row r="10" spans="1:31" ht="17.100000000000001" customHeight="1" x14ac:dyDescent="0.2">
      <c r="A10" s="6" t="s">
        <v>21</v>
      </c>
      <c r="B10" s="6"/>
      <c r="C10" s="6"/>
      <c r="D10" s="18"/>
      <c r="E10" s="19"/>
      <c r="F10" s="204">
        <v>-286</v>
      </c>
      <c r="G10" s="189">
        <f t="shared" si="2"/>
        <v>-95</v>
      </c>
      <c r="H10" s="103">
        <v>-191</v>
      </c>
      <c r="I10" s="58">
        <f t="shared" si="2"/>
        <v>-97</v>
      </c>
      <c r="J10" s="166">
        <v>-94</v>
      </c>
      <c r="K10" s="175">
        <v>-366</v>
      </c>
      <c r="L10" s="161">
        <f t="shared" si="0"/>
        <v>-91</v>
      </c>
      <c r="M10" s="204">
        <v>-275</v>
      </c>
      <c r="N10" s="196">
        <v>-90</v>
      </c>
      <c r="O10" s="142">
        <v>-185</v>
      </c>
      <c r="P10" s="58">
        <f t="shared" si="1"/>
        <v>-94</v>
      </c>
      <c r="Q10" s="60">
        <v>-91</v>
      </c>
      <c r="R10" s="69">
        <v>-361</v>
      </c>
      <c r="S10" s="57">
        <f t="shared" si="3"/>
        <v>-88</v>
      </c>
      <c r="T10" s="69">
        <v>-273</v>
      </c>
      <c r="U10" s="69">
        <v>-183</v>
      </c>
      <c r="V10" s="55">
        <f t="shared" ref="V10:V20" si="4">T10-U10</f>
        <v>-90</v>
      </c>
      <c r="W10" s="55">
        <v>-92</v>
      </c>
      <c r="X10" s="60">
        <v>-91</v>
      </c>
      <c r="Z10" s="150"/>
      <c r="AA10" s="151"/>
    </row>
    <row r="11" spans="1:31" ht="17.100000000000001" customHeight="1" x14ac:dyDescent="0.2">
      <c r="A11" s="10" t="s">
        <v>22</v>
      </c>
      <c r="B11" s="10"/>
      <c r="C11" s="10"/>
      <c r="D11" s="11"/>
      <c r="E11" s="12"/>
      <c r="F11" s="204">
        <v>-102</v>
      </c>
      <c r="G11" s="189">
        <f t="shared" si="2"/>
        <v>-32</v>
      </c>
      <c r="H11" s="103">
        <v>-70</v>
      </c>
      <c r="I11" s="58">
        <f t="shared" si="2"/>
        <v>-35</v>
      </c>
      <c r="J11" s="166">
        <v>-35</v>
      </c>
      <c r="K11" s="175">
        <v>-127</v>
      </c>
      <c r="L11" s="161">
        <f t="shared" si="0"/>
        <v>-30</v>
      </c>
      <c r="M11" s="204">
        <v>-97</v>
      </c>
      <c r="N11" s="196">
        <v>-33</v>
      </c>
      <c r="O11" s="139">
        <v>-64</v>
      </c>
      <c r="P11" s="58">
        <f t="shared" si="1"/>
        <v>-31</v>
      </c>
      <c r="Q11" s="57">
        <v>-33</v>
      </c>
      <c r="R11" s="55">
        <v>-121</v>
      </c>
      <c r="S11" s="57">
        <f t="shared" si="3"/>
        <v>-29</v>
      </c>
      <c r="T11" s="55">
        <v>-92</v>
      </c>
      <c r="U11" s="55">
        <v>-62</v>
      </c>
      <c r="V11" s="55">
        <f t="shared" si="4"/>
        <v>-30</v>
      </c>
      <c r="W11" s="55">
        <v>-30</v>
      </c>
      <c r="X11" s="57">
        <v>-32</v>
      </c>
      <c r="Z11" s="150"/>
      <c r="AA11" s="151"/>
    </row>
    <row r="12" spans="1:31" ht="17.100000000000001" customHeight="1" x14ac:dyDescent="0.2">
      <c r="A12" s="10" t="s">
        <v>23</v>
      </c>
      <c r="B12" s="10"/>
      <c r="C12" s="10"/>
      <c r="D12" s="11"/>
      <c r="E12" s="12"/>
      <c r="F12" s="204">
        <v>-41</v>
      </c>
      <c r="G12" s="189">
        <f t="shared" si="2"/>
        <v>-13</v>
      </c>
      <c r="H12" s="103">
        <v>-28</v>
      </c>
      <c r="I12" s="58">
        <f t="shared" si="2"/>
        <v>-14</v>
      </c>
      <c r="J12" s="166">
        <v>-14</v>
      </c>
      <c r="K12" s="175">
        <v>-52</v>
      </c>
      <c r="L12" s="161">
        <f t="shared" si="0"/>
        <v>-13</v>
      </c>
      <c r="M12" s="204">
        <v>-39</v>
      </c>
      <c r="N12" s="196">
        <v>-12</v>
      </c>
      <c r="O12" s="139">
        <v>-27</v>
      </c>
      <c r="P12" s="58">
        <f t="shared" si="1"/>
        <v>-15</v>
      </c>
      <c r="Q12" s="57">
        <v>-12</v>
      </c>
      <c r="R12" s="55">
        <v>-47</v>
      </c>
      <c r="S12" s="57">
        <f t="shared" si="3"/>
        <v>-11</v>
      </c>
      <c r="T12" s="55">
        <v>-36</v>
      </c>
      <c r="U12" s="55">
        <v>-24</v>
      </c>
      <c r="V12" s="55">
        <f t="shared" si="4"/>
        <v>-12</v>
      </c>
      <c r="W12" s="55">
        <v>-12</v>
      </c>
      <c r="X12" s="57">
        <v>-12</v>
      </c>
      <c r="Z12" s="150"/>
      <c r="AA12" s="151"/>
      <c r="AC12" s="56"/>
      <c r="AD12" s="56"/>
      <c r="AE12" s="56"/>
    </row>
    <row r="13" spans="1:31" ht="17.100000000000001" customHeight="1" x14ac:dyDescent="0.2">
      <c r="A13" s="10" t="s">
        <v>24</v>
      </c>
      <c r="B13" s="10"/>
      <c r="C13" s="10"/>
      <c r="D13" s="11"/>
      <c r="E13" s="12"/>
      <c r="F13" s="204">
        <v>-4</v>
      </c>
      <c r="G13" s="189">
        <f t="shared" si="2"/>
        <v>-4</v>
      </c>
      <c r="H13" s="103">
        <v>0</v>
      </c>
      <c r="I13" s="58">
        <f t="shared" si="2"/>
        <v>-1</v>
      </c>
      <c r="J13" s="166">
        <v>1</v>
      </c>
      <c r="K13" s="175">
        <v>3</v>
      </c>
      <c r="L13" s="161">
        <f t="shared" si="0"/>
        <v>2</v>
      </c>
      <c r="M13" s="204">
        <v>1</v>
      </c>
      <c r="N13" s="196">
        <v>1</v>
      </c>
      <c r="O13" s="139">
        <v>0</v>
      </c>
      <c r="P13" s="58">
        <f t="shared" si="1"/>
        <v>0</v>
      </c>
      <c r="Q13" s="57">
        <v>0</v>
      </c>
      <c r="R13" s="55">
        <v>3</v>
      </c>
      <c r="S13" s="57">
        <f t="shared" si="3"/>
        <v>2</v>
      </c>
      <c r="T13" s="55">
        <v>1</v>
      </c>
      <c r="U13" s="55">
        <v>-2</v>
      </c>
      <c r="V13" s="55">
        <f t="shared" si="4"/>
        <v>3</v>
      </c>
      <c r="W13" s="55">
        <v>0</v>
      </c>
      <c r="X13" s="57">
        <v>-2</v>
      </c>
      <c r="Z13" s="150"/>
      <c r="AA13" s="151"/>
    </row>
    <row r="14" spans="1:31" ht="17.100000000000001" customHeight="1" x14ac:dyDescent="0.25">
      <c r="A14" s="13" t="s">
        <v>25</v>
      </c>
      <c r="B14" s="13"/>
      <c r="C14" s="6"/>
      <c r="D14" s="7"/>
      <c r="E14" s="15"/>
      <c r="F14" s="203">
        <v>239</v>
      </c>
      <c r="G14" s="188">
        <f t="shared" si="2"/>
        <v>87</v>
      </c>
      <c r="H14" s="102">
        <v>152</v>
      </c>
      <c r="I14" s="59">
        <f t="shared" si="2"/>
        <v>77</v>
      </c>
      <c r="J14" s="165">
        <f>J9+J10+J11+J12+J13</f>
        <v>75</v>
      </c>
      <c r="K14" s="174">
        <v>357</v>
      </c>
      <c r="L14" s="160">
        <f t="shared" si="0"/>
        <v>81</v>
      </c>
      <c r="M14" s="203">
        <v>276</v>
      </c>
      <c r="N14" s="195">
        <v>88</v>
      </c>
      <c r="O14" s="141">
        <v>188</v>
      </c>
      <c r="P14" s="59">
        <f t="shared" si="1"/>
        <v>99</v>
      </c>
      <c r="Q14" s="59">
        <f>Q9+Q10+Q11+Q12+Q13</f>
        <v>89</v>
      </c>
      <c r="R14" s="68">
        <v>356</v>
      </c>
      <c r="S14" s="83">
        <f t="shared" si="3"/>
        <v>89</v>
      </c>
      <c r="T14" s="68">
        <v>267</v>
      </c>
      <c r="U14" s="68">
        <v>181</v>
      </c>
      <c r="V14" s="68">
        <f t="shared" si="4"/>
        <v>86</v>
      </c>
      <c r="W14" s="68">
        <v>92</v>
      </c>
      <c r="X14" s="59">
        <v>89</v>
      </c>
      <c r="Z14" s="150"/>
      <c r="AA14" s="151"/>
    </row>
    <row r="15" spans="1:31" ht="17.100000000000001" customHeight="1" x14ac:dyDescent="0.25">
      <c r="A15" s="10" t="s">
        <v>26</v>
      </c>
      <c r="B15" s="20"/>
      <c r="C15" s="10"/>
      <c r="D15" s="11"/>
      <c r="E15" s="12"/>
      <c r="F15" s="204">
        <v>7</v>
      </c>
      <c r="G15" s="189">
        <f t="shared" si="2"/>
        <v>2</v>
      </c>
      <c r="H15" s="103">
        <v>5</v>
      </c>
      <c r="I15" s="58">
        <f t="shared" si="2"/>
        <v>3</v>
      </c>
      <c r="J15" s="166">
        <v>2</v>
      </c>
      <c r="K15" s="175">
        <v>26</v>
      </c>
      <c r="L15" s="161">
        <f t="shared" si="0"/>
        <v>5</v>
      </c>
      <c r="M15" s="204">
        <v>21</v>
      </c>
      <c r="N15" s="196">
        <v>16</v>
      </c>
      <c r="O15" s="140">
        <v>5</v>
      </c>
      <c r="P15" s="58">
        <f t="shared" si="1"/>
        <v>2</v>
      </c>
      <c r="Q15" s="58">
        <v>3</v>
      </c>
      <c r="R15" s="67">
        <v>17</v>
      </c>
      <c r="S15" s="57">
        <f t="shared" si="3"/>
        <v>3</v>
      </c>
      <c r="T15" s="67">
        <v>14</v>
      </c>
      <c r="U15" s="67">
        <v>9</v>
      </c>
      <c r="V15" s="67">
        <f t="shared" si="4"/>
        <v>5</v>
      </c>
      <c r="W15" s="67">
        <v>4</v>
      </c>
      <c r="X15" s="58">
        <v>5</v>
      </c>
      <c r="Z15" s="150"/>
      <c r="AA15" s="151"/>
    </row>
    <row r="16" spans="1:31" ht="17.100000000000001" customHeight="1" x14ac:dyDescent="0.25">
      <c r="A16" s="13" t="s">
        <v>27</v>
      </c>
      <c r="B16" s="13"/>
      <c r="C16" s="6"/>
      <c r="D16" s="7"/>
      <c r="E16" s="15"/>
      <c r="F16" s="203">
        <v>246</v>
      </c>
      <c r="G16" s="188">
        <f t="shared" si="2"/>
        <v>89</v>
      </c>
      <c r="H16" s="102">
        <v>157</v>
      </c>
      <c r="I16" s="59">
        <f t="shared" si="2"/>
        <v>80</v>
      </c>
      <c r="J16" s="165">
        <f>J14+J15</f>
        <v>77</v>
      </c>
      <c r="K16" s="174">
        <v>383</v>
      </c>
      <c r="L16" s="160">
        <f t="shared" si="0"/>
        <v>86</v>
      </c>
      <c r="M16" s="203">
        <v>297</v>
      </c>
      <c r="N16" s="195">
        <v>104</v>
      </c>
      <c r="O16" s="141">
        <v>193</v>
      </c>
      <c r="P16" s="59">
        <f t="shared" si="1"/>
        <v>101</v>
      </c>
      <c r="Q16" s="59">
        <f>Q14+Q15</f>
        <v>92</v>
      </c>
      <c r="R16" s="68">
        <v>373</v>
      </c>
      <c r="S16" s="83">
        <f t="shared" si="3"/>
        <v>92</v>
      </c>
      <c r="T16" s="68">
        <v>281</v>
      </c>
      <c r="U16" s="68">
        <v>190</v>
      </c>
      <c r="V16" s="68">
        <f t="shared" si="4"/>
        <v>91</v>
      </c>
      <c r="W16" s="68">
        <v>96</v>
      </c>
      <c r="X16" s="59">
        <v>94</v>
      </c>
      <c r="Z16" s="150"/>
      <c r="AA16" s="151"/>
    </row>
    <row r="17" spans="1:27" ht="17.100000000000001" customHeight="1" x14ac:dyDescent="0.2">
      <c r="A17" s="10" t="s">
        <v>28</v>
      </c>
      <c r="B17" s="10"/>
      <c r="C17" s="10"/>
      <c r="D17" s="11"/>
      <c r="E17" s="12"/>
      <c r="F17" s="204">
        <v>-3</v>
      </c>
      <c r="G17" s="189">
        <f t="shared" si="2"/>
        <v>-1</v>
      </c>
      <c r="H17" s="103">
        <v>-2</v>
      </c>
      <c r="I17" s="58">
        <f t="shared" si="2"/>
        <v>-1</v>
      </c>
      <c r="J17" s="166">
        <v>-1</v>
      </c>
      <c r="K17" s="175">
        <v>-2</v>
      </c>
      <c r="L17" s="161">
        <f t="shared" si="0"/>
        <v>0</v>
      </c>
      <c r="M17" s="204">
        <v>-2</v>
      </c>
      <c r="N17" s="196">
        <v>-1</v>
      </c>
      <c r="O17" s="139">
        <v>-1</v>
      </c>
      <c r="P17" s="58">
        <f t="shared" si="1"/>
        <v>-1</v>
      </c>
      <c r="Q17" s="57">
        <v>0</v>
      </c>
      <c r="R17" s="55">
        <v>-2</v>
      </c>
      <c r="S17" s="57">
        <f t="shared" si="3"/>
        <v>0</v>
      </c>
      <c r="T17" s="55">
        <v>-2</v>
      </c>
      <c r="U17" s="55">
        <v>-1</v>
      </c>
      <c r="V17" s="55">
        <f t="shared" si="4"/>
        <v>-1</v>
      </c>
      <c r="W17" s="55">
        <v>-1</v>
      </c>
      <c r="X17" s="57">
        <v>0</v>
      </c>
      <c r="Z17" s="150"/>
      <c r="AA17" s="151"/>
    </row>
    <row r="18" spans="1:27" ht="17.100000000000001" customHeight="1" x14ac:dyDescent="0.25">
      <c r="A18" s="13" t="s">
        <v>29</v>
      </c>
      <c r="B18" s="13"/>
      <c r="C18" s="6"/>
      <c r="D18" s="7"/>
      <c r="E18" s="19"/>
      <c r="F18" s="203">
        <v>243</v>
      </c>
      <c r="G18" s="188">
        <f t="shared" si="2"/>
        <v>88</v>
      </c>
      <c r="H18" s="102">
        <v>155</v>
      </c>
      <c r="I18" s="59">
        <f t="shared" si="2"/>
        <v>79</v>
      </c>
      <c r="J18" s="165">
        <f>J16+J17</f>
        <v>76</v>
      </c>
      <c r="K18" s="174">
        <v>381</v>
      </c>
      <c r="L18" s="160">
        <f t="shared" si="0"/>
        <v>86</v>
      </c>
      <c r="M18" s="203">
        <v>295</v>
      </c>
      <c r="N18" s="195">
        <v>103</v>
      </c>
      <c r="O18" s="141">
        <v>192</v>
      </c>
      <c r="P18" s="59">
        <f t="shared" si="1"/>
        <v>100</v>
      </c>
      <c r="Q18" s="59">
        <f>Q16+Q17</f>
        <v>92</v>
      </c>
      <c r="R18" s="68">
        <v>371</v>
      </c>
      <c r="S18" s="83">
        <f t="shared" si="3"/>
        <v>92</v>
      </c>
      <c r="T18" s="68">
        <v>279</v>
      </c>
      <c r="U18" s="68">
        <v>189</v>
      </c>
      <c r="V18" s="68">
        <f t="shared" si="4"/>
        <v>90</v>
      </c>
      <c r="W18" s="68">
        <v>95</v>
      </c>
      <c r="X18" s="59">
        <v>94</v>
      </c>
      <c r="Z18" s="150"/>
      <c r="AA18" s="151"/>
    </row>
    <row r="19" spans="1:27" ht="17.100000000000001" customHeight="1" x14ac:dyDescent="0.2">
      <c r="A19" s="10" t="s">
        <v>30</v>
      </c>
      <c r="B19" s="10"/>
      <c r="C19" s="10"/>
      <c r="D19" s="21"/>
      <c r="E19" s="12"/>
      <c r="F19" s="204">
        <v>-67</v>
      </c>
      <c r="G19" s="189">
        <f t="shared" si="2"/>
        <v>-24</v>
      </c>
      <c r="H19" s="103">
        <v>-43</v>
      </c>
      <c r="I19" s="58">
        <f t="shared" si="2"/>
        <v>-22</v>
      </c>
      <c r="J19" s="166">
        <v>-21</v>
      </c>
      <c r="K19" s="175">
        <v>-93</v>
      </c>
      <c r="L19" s="161">
        <f t="shared" si="0"/>
        <v>-17</v>
      </c>
      <c r="M19" s="204">
        <v>-76</v>
      </c>
      <c r="N19" s="196">
        <v>-24</v>
      </c>
      <c r="O19" s="140">
        <v>-52</v>
      </c>
      <c r="P19" s="58">
        <f t="shared" si="1"/>
        <v>-27</v>
      </c>
      <c r="Q19" s="58">
        <v>-25</v>
      </c>
      <c r="R19" s="67">
        <v>-102</v>
      </c>
      <c r="S19" s="57">
        <f t="shared" si="3"/>
        <v>-21</v>
      </c>
      <c r="T19" s="67">
        <v>-81</v>
      </c>
      <c r="U19" s="67">
        <v>-55</v>
      </c>
      <c r="V19" s="55">
        <f t="shared" si="4"/>
        <v>-26</v>
      </c>
      <c r="W19" s="55">
        <v>-27</v>
      </c>
      <c r="X19" s="58">
        <v>-28</v>
      </c>
      <c r="Z19" s="150"/>
      <c r="AA19" s="151"/>
    </row>
    <row r="20" spans="1:27" ht="17.100000000000001" customHeight="1" x14ac:dyDescent="0.25">
      <c r="A20" s="13" t="s">
        <v>31</v>
      </c>
      <c r="B20" s="13"/>
      <c r="C20" s="53"/>
      <c r="D20" s="11"/>
      <c r="E20" s="37"/>
      <c r="F20" s="203">
        <v>176</v>
      </c>
      <c r="G20" s="188">
        <f t="shared" si="2"/>
        <v>64</v>
      </c>
      <c r="H20" s="102">
        <v>112</v>
      </c>
      <c r="I20" s="59">
        <f t="shared" si="2"/>
        <v>57</v>
      </c>
      <c r="J20" s="165">
        <f>J18+J19</f>
        <v>55</v>
      </c>
      <c r="K20" s="174">
        <v>288</v>
      </c>
      <c r="L20" s="193">
        <f t="shared" si="0"/>
        <v>69</v>
      </c>
      <c r="M20" s="203">
        <v>219</v>
      </c>
      <c r="N20" s="195">
        <v>79</v>
      </c>
      <c r="O20" s="141">
        <v>140</v>
      </c>
      <c r="P20" s="59">
        <f t="shared" si="1"/>
        <v>73</v>
      </c>
      <c r="Q20" s="59">
        <f>Q18+Q19</f>
        <v>67</v>
      </c>
      <c r="R20" s="68">
        <v>269</v>
      </c>
      <c r="S20" s="84">
        <f t="shared" si="3"/>
        <v>71</v>
      </c>
      <c r="T20" s="68">
        <v>198</v>
      </c>
      <c r="U20" s="68">
        <v>134</v>
      </c>
      <c r="V20" s="68">
        <f t="shared" si="4"/>
        <v>64</v>
      </c>
      <c r="W20" s="68">
        <v>68</v>
      </c>
      <c r="X20" s="59">
        <v>66</v>
      </c>
      <c r="Z20" s="150"/>
      <c r="AA20" s="151"/>
    </row>
    <row r="21" spans="1:27" ht="17.100000000000001" customHeight="1" x14ac:dyDescent="0.25">
      <c r="A21" s="3"/>
      <c r="B21" s="3"/>
      <c r="C21" s="9"/>
      <c r="D21" s="22"/>
      <c r="E21" s="17"/>
      <c r="F21" s="205"/>
      <c r="G21" s="133"/>
      <c r="H21" s="104"/>
      <c r="I21" s="30"/>
      <c r="J21" s="167"/>
      <c r="K21" s="176"/>
      <c r="L21" s="17"/>
      <c r="M21" s="205"/>
      <c r="N21" s="133"/>
      <c r="O21" s="104"/>
      <c r="P21" s="30"/>
      <c r="Q21" s="61"/>
      <c r="R21" s="134"/>
      <c r="S21" s="77"/>
      <c r="T21" s="133"/>
      <c r="U21" s="30"/>
      <c r="V21" s="30"/>
      <c r="W21" s="30"/>
      <c r="X21" s="61"/>
      <c r="Z21" s="150"/>
      <c r="AA21" s="151"/>
    </row>
    <row r="22" spans="1:27" ht="17.100000000000001" customHeight="1" x14ac:dyDescent="0.25">
      <c r="A22" s="13" t="s">
        <v>32</v>
      </c>
      <c r="B22" s="13"/>
      <c r="C22" s="6"/>
      <c r="D22" s="33"/>
      <c r="E22" s="19"/>
      <c r="F22" s="206"/>
      <c r="G22" s="190"/>
      <c r="H22" s="105"/>
      <c r="I22" s="28"/>
      <c r="J22" s="168"/>
      <c r="K22" s="177"/>
      <c r="L22" s="19"/>
      <c r="M22" s="206"/>
      <c r="N22" s="190"/>
      <c r="O22" s="105"/>
      <c r="P22" s="28"/>
      <c r="Q22" s="59"/>
      <c r="R22" s="135"/>
      <c r="S22" s="60"/>
      <c r="T22" s="28"/>
      <c r="U22" s="28"/>
      <c r="V22" s="28"/>
      <c r="W22" s="28"/>
      <c r="X22" s="59"/>
      <c r="Z22" s="150"/>
      <c r="AA22" s="151"/>
    </row>
    <row r="23" spans="1:27" ht="17.100000000000001" customHeight="1" x14ac:dyDescent="0.2">
      <c r="A23" s="230" t="s">
        <v>33</v>
      </c>
      <c r="B23" s="231"/>
      <c r="C23" s="231"/>
      <c r="D23" s="232"/>
      <c r="E23" s="34"/>
      <c r="F23" s="204">
        <v>0</v>
      </c>
      <c r="G23" s="189">
        <v>0</v>
      </c>
      <c r="H23" s="103">
        <v>0</v>
      </c>
      <c r="I23" s="58">
        <v>0</v>
      </c>
      <c r="J23" s="166">
        <v>0</v>
      </c>
      <c r="K23" s="175">
        <v>0</v>
      </c>
      <c r="L23" s="161">
        <f>K23-M23</f>
        <v>0</v>
      </c>
      <c r="M23" s="204">
        <v>0</v>
      </c>
      <c r="N23" s="197">
        <v>0</v>
      </c>
      <c r="O23" s="143">
        <v>0</v>
      </c>
      <c r="P23" s="58">
        <v>0</v>
      </c>
      <c r="Q23" s="62">
        <v>0</v>
      </c>
      <c r="R23" s="62">
        <v>0</v>
      </c>
      <c r="S23" s="57">
        <f t="shared" ref="S23:S24" si="5">R23-T23</f>
        <v>0</v>
      </c>
      <c r="T23" s="70">
        <v>0</v>
      </c>
      <c r="U23" s="70">
        <v>0</v>
      </c>
      <c r="V23" s="70">
        <v>0</v>
      </c>
      <c r="W23" s="70">
        <v>0</v>
      </c>
      <c r="X23" s="62">
        <v>0</v>
      </c>
      <c r="Z23" s="150"/>
      <c r="AA23" s="151"/>
    </row>
    <row r="24" spans="1:27" ht="17.100000000000001" customHeight="1" x14ac:dyDescent="0.2">
      <c r="A24" s="6" t="s">
        <v>34</v>
      </c>
      <c r="B24" s="6"/>
      <c r="C24" s="6"/>
      <c r="D24" s="7"/>
      <c r="E24" s="19"/>
      <c r="F24" s="204">
        <v>176</v>
      </c>
      <c r="G24" s="189">
        <f>F24-H24</f>
        <v>64</v>
      </c>
      <c r="H24" s="103">
        <v>112</v>
      </c>
      <c r="I24" s="58">
        <f>H24-J24</f>
        <v>57</v>
      </c>
      <c r="J24" s="166">
        <v>55</v>
      </c>
      <c r="K24" s="175">
        <v>288</v>
      </c>
      <c r="L24" s="194">
        <f>K24-M24</f>
        <v>69</v>
      </c>
      <c r="M24" s="204">
        <v>219</v>
      </c>
      <c r="N24" s="198">
        <v>79</v>
      </c>
      <c r="O24" s="142">
        <v>140</v>
      </c>
      <c r="P24" s="58">
        <v>73</v>
      </c>
      <c r="Q24" s="60">
        <v>67</v>
      </c>
      <c r="R24" s="60">
        <v>269</v>
      </c>
      <c r="S24" s="58">
        <f t="shared" si="5"/>
        <v>71</v>
      </c>
      <c r="T24" s="69">
        <v>198</v>
      </c>
      <c r="U24" s="69">
        <v>134</v>
      </c>
      <c r="V24" s="69">
        <f>T24-U24</f>
        <v>64</v>
      </c>
      <c r="W24" s="69">
        <v>68</v>
      </c>
      <c r="X24" s="60">
        <v>66</v>
      </c>
      <c r="Z24" s="150"/>
      <c r="AA24" s="151"/>
    </row>
    <row r="25" spans="1:27" ht="17.100000000000001" customHeight="1" x14ac:dyDescent="0.25">
      <c r="A25" s="9"/>
      <c r="B25" s="9"/>
      <c r="C25" s="9"/>
      <c r="D25" s="22"/>
      <c r="E25" s="17"/>
      <c r="F25" s="205"/>
      <c r="G25" s="133"/>
      <c r="H25" s="104"/>
      <c r="I25" s="30"/>
      <c r="J25" s="167"/>
      <c r="K25" s="176"/>
      <c r="L25" s="17"/>
      <c r="M25" s="205"/>
      <c r="N25" s="136"/>
      <c r="O25" s="144"/>
      <c r="P25" s="30"/>
      <c r="Q25" s="63"/>
      <c r="R25" s="137"/>
      <c r="S25" s="77"/>
      <c r="T25" s="136"/>
      <c r="U25" s="29"/>
      <c r="V25" s="29"/>
      <c r="W25" s="29"/>
      <c r="X25" s="63"/>
      <c r="Z25" s="150"/>
      <c r="AA25" s="151"/>
    </row>
    <row r="26" spans="1:27" ht="17.100000000000001" customHeight="1" x14ac:dyDescent="0.25">
      <c r="A26" s="31" t="s">
        <v>35</v>
      </c>
      <c r="B26" s="31"/>
      <c r="C26" s="32"/>
      <c r="D26" s="33"/>
      <c r="E26" s="19"/>
      <c r="F26" s="206"/>
      <c r="G26" s="190"/>
      <c r="H26" s="105"/>
      <c r="I26" s="28"/>
      <c r="J26" s="168"/>
      <c r="K26" s="177"/>
      <c r="L26" s="19"/>
      <c r="M26" s="206"/>
      <c r="N26" s="199"/>
      <c r="O26" s="145"/>
      <c r="P26" s="28"/>
      <c r="Q26" s="64"/>
      <c r="R26" s="64"/>
      <c r="S26" s="60"/>
      <c r="T26" s="38"/>
      <c r="U26" s="38"/>
      <c r="V26" s="38"/>
      <c r="W26" s="38"/>
      <c r="X26" s="64"/>
      <c r="Z26" s="150"/>
      <c r="AA26" s="151"/>
    </row>
    <row r="27" spans="1:27" ht="17.100000000000001" customHeight="1" x14ac:dyDescent="0.2">
      <c r="A27" s="35" t="s">
        <v>36</v>
      </c>
      <c r="B27" s="35"/>
      <c r="C27" s="35"/>
      <c r="D27" s="36"/>
      <c r="E27" s="34"/>
      <c r="F27" s="207">
        <v>1.26</v>
      </c>
      <c r="G27" s="191">
        <f>F27-H27</f>
        <v>0.45999999999999996</v>
      </c>
      <c r="H27" s="108">
        <v>0.8</v>
      </c>
      <c r="I27" s="109">
        <f>H27-J27</f>
        <v>0.41000000000000003</v>
      </c>
      <c r="J27" s="169">
        <v>0.39</v>
      </c>
      <c r="K27" s="178">
        <v>2.06</v>
      </c>
      <c r="L27" s="171">
        <f>K27-M27</f>
        <v>0.49</v>
      </c>
      <c r="M27" s="207">
        <v>1.57</v>
      </c>
      <c r="N27" s="200">
        <v>0.57000000000000006</v>
      </c>
      <c r="O27" s="146">
        <v>1</v>
      </c>
      <c r="P27" s="109">
        <v>0.52</v>
      </c>
      <c r="Q27" s="65">
        <v>0.48</v>
      </c>
      <c r="R27" s="65">
        <v>1.93</v>
      </c>
      <c r="S27" s="85">
        <f t="shared" ref="S27:S28" si="6">R27-T27</f>
        <v>0.51</v>
      </c>
      <c r="T27" s="138">
        <v>1.42</v>
      </c>
      <c r="U27" s="138" t="s">
        <v>37</v>
      </c>
      <c r="V27" s="39">
        <v>0.47</v>
      </c>
      <c r="W27" s="39">
        <v>0.48</v>
      </c>
      <c r="X27" s="65">
        <v>0.47</v>
      </c>
      <c r="Z27" s="150"/>
      <c r="AA27" s="151"/>
    </row>
    <row r="28" spans="1:27" ht="17.100000000000001" customHeight="1" thickBot="1" x14ac:dyDescent="0.25">
      <c r="A28" s="35" t="s">
        <v>38</v>
      </c>
      <c r="B28" s="35"/>
      <c r="C28" s="35"/>
      <c r="D28" s="33"/>
      <c r="E28" s="37"/>
      <c r="F28" s="208">
        <v>1.27</v>
      </c>
      <c r="G28" s="191">
        <f>F28-H28</f>
        <v>0.45999999999999996</v>
      </c>
      <c r="H28" s="108">
        <v>0.81</v>
      </c>
      <c r="I28" s="109">
        <f>H28-J28</f>
        <v>0.42000000000000004</v>
      </c>
      <c r="J28" s="169">
        <v>0.39</v>
      </c>
      <c r="K28" s="179">
        <v>2.0699999999999998</v>
      </c>
      <c r="L28" s="171">
        <f>K28-M28</f>
        <v>0.48999999999999977</v>
      </c>
      <c r="M28" s="208">
        <v>1.58</v>
      </c>
      <c r="N28" s="200">
        <v>0.57000000000000006</v>
      </c>
      <c r="O28" s="146">
        <v>1.01</v>
      </c>
      <c r="P28" s="109">
        <v>0.53</v>
      </c>
      <c r="Q28" s="65">
        <v>0.48</v>
      </c>
      <c r="R28" s="65">
        <v>1.94</v>
      </c>
      <c r="S28" s="85">
        <f t="shared" si="6"/>
        <v>0.51</v>
      </c>
      <c r="T28" s="138">
        <v>1.43</v>
      </c>
      <c r="U28" s="138" t="s">
        <v>39</v>
      </c>
      <c r="V28" s="39">
        <v>0.47</v>
      </c>
      <c r="W28" s="39">
        <v>0.48</v>
      </c>
      <c r="X28" s="65">
        <v>0.48</v>
      </c>
      <c r="Z28" s="150"/>
      <c r="AA28" s="151"/>
    </row>
    <row r="29" spans="1:27" ht="17.100000000000001" customHeight="1" x14ac:dyDescent="0.2">
      <c r="A29" s="9"/>
      <c r="B29" s="9"/>
      <c r="C29" s="9"/>
      <c r="D29" s="22"/>
      <c r="E29" s="17"/>
      <c r="F29" s="17"/>
      <c r="G29" s="17"/>
      <c r="H29" s="17"/>
      <c r="I29" s="17"/>
      <c r="J29" s="17"/>
      <c r="K29" s="17"/>
      <c r="L29" s="40"/>
      <c r="M29" s="54"/>
      <c r="N29" s="54"/>
      <c r="O29" s="95"/>
      <c r="P29" s="95"/>
      <c r="Q29" s="95"/>
      <c r="R29" s="76"/>
      <c r="S29" s="76"/>
      <c r="T29" s="76"/>
      <c r="U29" s="95"/>
    </row>
    <row r="30" spans="1:27" ht="16.5" customHeight="1" x14ac:dyDescent="0.2">
      <c r="A30" s="23" t="s">
        <v>40</v>
      </c>
      <c r="B30" s="24"/>
      <c r="C30" s="24"/>
      <c r="D30" s="25"/>
      <c r="E30" s="9"/>
      <c r="F30" s="9"/>
      <c r="G30" s="9"/>
      <c r="H30" s="9"/>
      <c r="I30" s="9"/>
      <c r="J30" s="9"/>
      <c r="K30" s="9"/>
      <c r="L30" s="52"/>
      <c r="M30" s="9"/>
      <c r="N30" s="9"/>
      <c r="O30" s="95"/>
      <c r="P30" s="95"/>
      <c r="Q30" s="95"/>
      <c r="R30" s="76"/>
      <c r="S30" s="76"/>
      <c r="T30" s="76"/>
      <c r="U30" s="95"/>
    </row>
    <row r="31" spans="1:27" ht="16.5" customHeight="1" x14ac:dyDescent="0.2">
      <c r="A31" s="76"/>
      <c r="B31" s="76"/>
      <c r="C31" s="76"/>
      <c r="D31" s="96"/>
      <c r="E31" s="9"/>
      <c r="F31" s="9"/>
      <c r="G31" s="9"/>
      <c r="H31" s="9"/>
      <c r="I31" s="9"/>
      <c r="J31" s="9"/>
      <c r="K31" s="9"/>
      <c r="L31" s="9"/>
      <c r="M31" s="9"/>
      <c r="N31" s="9"/>
      <c r="O31" s="95"/>
      <c r="P31" s="95"/>
      <c r="Q31" s="95"/>
      <c r="R31" s="76"/>
      <c r="S31" s="76"/>
      <c r="T31" s="76"/>
      <c r="U31" s="95"/>
    </row>
    <row r="32" spans="1:27" ht="16.5" customHeight="1" x14ac:dyDescent="0.25">
      <c r="A32" s="26"/>
      <c r="B32" s="9"/>
      <c r="C32" s="9"/>
      <c r="D32" s="22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5"/>
      <c r="Q32" s="95"/>
      <c r="R32" s="76"/>
      <c r="S32" s="76"/>
      <c r="T32" s="76"/>
      <c r="U32" s="95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40" spans="1:1" x14ac:dyDescent="0.2">
      <c r="A40" s="16"/>
    </row>
    <row r="41" spans="1:1" x14ac:dyDescent="0.2">
      <c r="A41" s="16"/>
    </row>
  </sheetData>
  <sheetProtection password="CB4D" sheet="1" objects="1" scenarios="1"/>
  <mergeCells count="4">
    <mergeCell ref="A1:L1"/>
    <mergeCell ref="A2:L2"/>
    <mergeCell ref="A3:L3"/>
    <mergeCell ref="A23:D23"/>
  </mergeCells>
  <pageMargins left="0.78740157480314965" right="0.59055118110236227" top="0.98425196850393704" bottom="0.98425196850393704" header="0.51181102362204722" footer="0.51181102362204722"/>
  <pageSetup paperSize="9" scale="64" orientation="landscape" r:id="rId1"/>
  <headerFooter>
    <oddFooter>&amp;RFUCHS PETROLUB SE
Investor Relations
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zoomScale="85" zoomScaleNormal="85" zoomScaleSheetLayoutView="70" zoomScalePageLayoutView="55" workbookViewId="0">
      <selection activeCell="K13" sqref="K13"/>
    </sheetView>
  </sheetViews>
  <sheetFormatPr baseColWidth="10" defaultColWidth="11.42578125" defaultRowHeight="12.75" x14ac:dyDescent="0.2"/>
  <cols>
    <col min="1" max="1" width="24.140625" style="2" customWidth="1"/>
    <col min="2" max="3" width="14.42578125" style="2" customWidth="1"/>
    <col min="4" max="7" width="14.42578125" style="1" customWidth="1"/>
    <col min="8" max="11" width="14.42578125" style="2" customWidth="1"/>
    <col min="12" max="16384" width="11.42578125" style="2"/>
  </cols>
  <sheetData>
    <row r="1" spans="1:11" ht="18" x14ac:dyDescent="0.25">
      <c r="A1" s="227" t="s">
        <v>0</v>
      </c>
      <c r="B1" s="227"/>
      <c r="C1" s="227"/>
      <c r="H1" s="76"/>
      <c r="I1" s="76"/>
      <c r="J1" s="76"/>
      <c r="K1" s="76"/>
    </row>
    <row r="2" spans="1:11" ht="15.75" x14ac:dyDescent="0.25">
      <c r="A2" s="228" t="s">
        <v>41</v>
      </c>
      <c r="B2" s="228"/>
      <c r="C2" s="228"/>
      <c r="D2" s="235"/>
      <c r="E2" s="235"/>
      <c r="H2" s="76"/>
      <c r="I2" s="76"/>
      <c r="J2" s="76"/>
      <c r="K2" s="76"/>
    </row>
    <row r="3" spans="1:11" ht="15.75" x14ac:dyDescent="0.25">
      <c r="A3" s="93"/>
      <c r="B3" s="93"/>
      <c r="C3" s="93"/>
      <c r="D3" s="97"/>
      <c r="E3" s="97"/>
      <c r="H3" s="76"/>
      <c r="I3" s="76"/>
      <c r="J3" s="76"/>
      <c r="K3" s="76"/>
    </row>
    <row r="4" spans="1:11" ht="15.75" x14ac:dyDescent="0.25">
      <c r="A4" s="99"/>
      <c r="B4" s="99"/>
      <c r="C4" s="99"/>
      <c r="D4" s="100"/>
      <c r="E4" s="100"/>
      <c r="H4" s="76"/>
      <c r="I4" s="76"/>
      <c r="J4" s="76"/>
      <c r="K4" s="76"/>
    </row>
    <row r="5" spans="1:11" ht="15.75" x14ac:dyDescent="0.25">
      <c r="A5" s="99"/>
      <c r="B5" s="99"/>
      <c r="C5" s="99"/>
      <c r="D5" s="100"/>
      <c r="E5" s="100"/>
      <c r="H5" s="76"/>
      <c r="I5" s="76"/>
      <c r="J5" s="76"/>
      <c r="K5" s="76"/>
    </row>
    <row r="6" spans="1:11" ht="15.75" thickBot="1" x14ac:dyDescent="0.3">
      <c r="A6" s="3" t="s">
        <v>79</v>
      </c>
      <c r="B6" s="5"/>
      <c r="C6" s="5"/>
      <c r="H6" s="76"/>
      <c r="I6" s="76"/>
      <c r="J6" s="76"/>
      <c r="K6" s="76"/>
    </row>
    <row r="7" spans="1:11" ht="15" x14ac:dyDescent="0.25">
      <c r="A7" s="27" t="s">
        <v>2</v>
      </c>
      <c r="B7" s="211" t="s">
        <v>79</v>
      </c>
      <c r="C7" s="214" t="s">
        <v>81</v>
      </c>
      <c r="D7" s="236" t="s">
        <v>42</v>
      </c>
      <c r="E7" s="237"/>
      <c r="F7" s="238" t="s">
        <v>43</v>
      </c>
      <c r="G7" s="234"/>
      <c r="H7" s="233" t="s">
        <v>44</v>
      </c>
      <c r="I7" s="234"/>
      <c r="J7" s="233" t="s">
        <v>45</v>
      </c>
      <c r="K7" s="234"/>
    </row>
    <row r="8" spans="1:11" ht="14.25" x14ac:dyDescent="0.2">
      <c r="A8" s="10" t="s">
        <v>60</v>
      </c>
      <c r="B8" s="212">
        <v>1201</v>
      </c>
      <c r="C8" s="215">
        <v>1237</v>
      </c>
      <c r="D8" s="218">
        <f>B8-C8</f>
        <v>-36</v>
      </c>
      <c r="E8" s="219">
        <f>D8/C8</f>
        <v>-2.9102667744543249E-2</v>
      </c>
      <c r="F8" s="209">
        <v>-31</v>
      </c>
      <c r="G8" s="90">
        <f>F8/C8</f>
        <v>-2.5060630557801132E-2</v>
      </c>
      <c r="H8" s="79">
        <v>0</v>
      </c>
      <c r="I8" s="90">
        <f>H8/C8</f>
        <v>0</v>
      </c>
      <c r="J8" s="82">
        <v>-5</v>
      </c>
      <c r="K8" s="89">
        <f>J8/C8</f>
        <v>-4.0420371867421184E-3</v>
      </c>
    </row>
    <row r="9" spans="1:11" ht="14.25" x14ac:dyDescent="0.2">
      <c r="A9" s="10" t="s">
        <v>61</v>
      </c>
      <c r="B9" s="212">
        <v>535</v>
      </c>
      <c r="C9" s="215">
        <v>542</v>
      </c>
      <c r="D9" s="220">
        <f>B9-C9</f>
        <v>-7</v>
      </c>
      <c r="E9" s="219">
        <f>D9/C9</f>
        <v>-1.2915129151291513E-2</v>
      </c>
      <c r="F9" s="209">
        <v>-22</v>
      </c>
      <c r="G9" s="90">
        <f>F9/C9</f>
        <v>-4.0590405904059039E-2</v>
      </c>
      <c r="H9" s="80">
        <v>12</v>
      </c>
      <c r="I9" s="90">
        <f>H9/C9</f>
        <v>2.2140221402214021E-2</v>
      </c>
      <c r="J9" s="82">
        <v>3</v>
      </c>
      <c r="K9" s="89">
        <f>J9/C9</f>
        <v>5.5350553505535052E-3</v>
      </c>
    </row>
    <row r="10" spans="1:11" ht="14.25" x14ac:dyDescent="0.2">
      <c r="A10" s="6" t="s">
        <v>46</v>
      </c>
      <c r="B10" s="212">
        <v>320</v>
      </c>
      <c r="C10" s="215">
        <v>304</v>
      </c>
      <c r="D10" s="221">
        <f>B10-C10</f>
        <v>16</v>
      </c>
      <c r="E10" s="219">
        <f>D10/C10</f>
        <v>5.2631578947368418E-2</v>
      </c>
      <c r="F10" s="209">
        <v>4</v>
      </c>
      <c r="G10" s="90">
        <f>F10/C10</f>
        <v>1.3157894736842105E-2</v>
      </c>
      <c r="H10" s="81">
        <v>0</v>
      </c>
      <c r="I10" s="90">
        <f>H10/C10</f>
        <v>0</v>
      </c>
      <c r="J10" s="82">
        <v>12</v>
      </c>
      <c r="K10" s="89">
        <f>J10/C10</f>
        <v>3.9473684210526314E-2</v>
      </c>
    </row>
    <row r="11" spans="1:11" ht="14.25" x14ac:dyDescent="0.2">
      <c r="A11" s="10" t="s">
        <v>47</v>
      </c>
      <c r="B11" s="212">
        <v>-104</v>
      </c>
      <c r="C11" s="215">
        <v>-130</v>
      </c>
      <c r="D11" s="222">
        <f>B11-C11</f>
        <v>26</v>
      </c>
      <c r="E11" s="223" t="s">
        <v>48</v>
      </c>
      <c r="F11" s="209">
        <v>26</v>
      </c>
      <c r="G11" s="88" t="s">
        <v>48</v>
      </c>
      <c r="H11" s="110" t="s">
        <v>48</v>
      </c>
      <c r="I11" s="88" t="s">
        <v>48</v>
      </c>
      <c r="J11" s="111" t="s">
        <v>48</v>
      </c>
      <c r="K11" s="88" t="s">
        <v>48</v>
      </c>
    </row>
    <row r="12" spans="1:11" ht="15.75" thickBot="1" x14ac:dyDescent="0.3">
      <c r="A12" s="13" t="s">
        <v>49</v>
      </c>
      <c r="B12" s="213">
        <f>SUM(B8:B11)</f>
        <v>1952</v>
      </c>
      <c r="C12" s="216">
        <f>SUM(C8:C11)</f>
        <v>1953</v>
      </c>
      <c r="D12" s="224">
        <f>B12-C12</f>
        <v>-1</v>
      </c>
      <c r="E12" s="225">
        <f>D12/C12</f>
        <v>-5.1203277009728623E-4</v>
      </c>
      <c r="F12" s="217">
        <f>SUM(F8:F11)</f>
        <v>-23</v>
      </c>
      <c r="G12" s="91">
        <f>F12/C12</f>
        <v>-1.1776753712237584E-2</v>
      </c>
      <c r="H12" s="73">
        <f>SUM(H8:H11)</f>
        <v>12</v>
      </c>
      <c r="I12" s="91">
        <f>H12/C12</f>
        <v>6.1443932411674347E-3</v>
      </c>
      <c r="J12" s="59">
        <f>SUM(J8:J11)</f>
        <v>10</v>
      </c>
      <c r="K12" s="113">
        <v>0</v>
      </c>
    </row>
    <row r="13" spans="1:11" ht="15" x14ac:dyDescent="0.25">
      <c r="A13" s="3"/>
      <c r="B13" s="181"/>
      <c r="C13" s="181"/>
      <c r="D13" s="181"/>
      <c r="E13" s="183"/>
      <c r="F13" s="181"/>
      <c r="G13" s="183"/>
      <c r="H13" s="181"/>
      <c r="I13" s="184"/>
      <c r="J13" s="182"/>
      <c r="K13" s="185"/>
    </row>
    <row r="14" spans="1:11" ht="15.75" x14ac:dyDescent="0.25">
      <c r="A14" s="157"/>
      <c r="B14" s="157"/>
      <c r="C14" s="157"/>
      <c r="D14" s="158"/>
      <c r="E14" s="158"/>
      <c r="H14" s="76"/>
      <c r="I14" s="76"/>
      <c r="J14" s="76"/>
      <c r="K14" s="76"/>
    </row>
    <row r="15" spans="1:11" ht="15.75" thickBot="1" x14ac:dyDescent="0.3">
      <c r="A15" s="3" t="s">
        <v>78</v>
      </c>
      <c r="B15" s="5"/>
      <c r="C15" s="5"/>
      <c r="H15" s="76"/>
      <c r="I15" s="76"/>
      <c r="J15" s="76"/>
      <c r="K15" s="76"/>
    </row>
    <row r="16" spans="1:11" ht="15" x14ac:dyDescent="0.25">
      <c r="A16" s="27" t="s">
        <v>2</v>
      </c>
      <c r="B16" s="211" t="s">
        <v>78</v>
      </c>
      <c r="C16" s="214" t="s">
        <v>80</v>
      </c>
      <c r="D16" s="236" t="s">
        <v>42</v>
      </c>
      <c r="E16" s="237"/>
      <c r="F16" s="238" t="s">
        <v>43</v>
      </c>
      <c r="G16" s="234"/>
      <c r="H16" s="233" t="s">
        <v>44</v>
      </c>
      <c r="I16" s="234"/>
      <c r="J16" s="233" t="s">
        <v>45</v>
      </c>
      <c r="K16" s="234"/>
    </row>
    <row r="17" spans="1:13" ht="14.25" x14ac:dyDescent="0.2">
      <c r="A17" s="10" t="s">
        <v>60</v>
      </c>
      <c r="B17" s="212">
        <f>B8-B26</f>
        <v>402</v>
      </c>
      <c r="C17" s="215">
        <f>C8-C26</f>
        <v>408</v>
      </c>
      <c r="D17" s="218">
        <f>B17-C17</f>
        <v>-6</v>
      </c>
      <c r="E17" s="219">
        <f>D17/C17</f>
        <v>-1.4705882352941176E-2</v>
      </c>
      <c r="F17" s="209">
        <f>F8-F26</f>
        <v>-6</v>
      </c>
      <c r="G17" s="90">
        <f>F17/C17</f>
        <v>-1.4705882352941176E-2</v>
      </c>
      <c r="H17" s="78">
        <f>H8-H26</f>
        <v>0</v>
      </c>
      <c r="I17" s="90">
        <f>H17/C17</f>
        <v>0</v>
      </c>
      <c r="J17" s="78">
        <f>J8-J26</f>
        <v>0</v>
      </c>
      <c r="K17" s="89">
        <f>J17/C17</f>
        <v>0</v>
      </c>
    </row>
    <row r="18" spans="1:13" ht="14.25" x14ac:dyDescent="0.2">
      <c r="A18" s="10" t="s">
        <v>61</v>
      </c>
      <c r="B18" s="212">
        <f t="shared" ref="B18:C20" si="0">B9-B27</f>
        <v>180</v>
      </c>
      <c r="C18" s="215">
        <f t="shared" si="0"/>
        <v>173</v>
      </c>
      <c r="D18" s="220">
        <f>B18-C18</f>
        <v>7</v>
      </c>
      <c r="E18" s="219">
        <f>D18/C18</f>
        <v>4.046242774566474E-2</v>
      </c>
      <c r="F18" s="209">
        <f t="shared" ref="F18:F20" si="1">F9-F27</f>
        <v>-2</v>
      </c>
      <c r="G18" s="90">
        <f>F18/C18</f>
        <v>-1.1560693641618497E-2</v>
      </c>
      <c r="H18" s="78">
        <f t="shared" ref="H18:H19" si="2">H9-H27</f>
        <v>7</v>
      </c>
      <c r="I18" s="90">
        <f>H18/C18</f>
        <v>4.046242774566474E-2</v>
      </c>
      <c r="J18" s="78">
        <f t="shared" ref="J18:J19" si="3">J9-J27</f>
        <v>2</v>
      </c>
      <c r="K18" s="89">
        <f>J18/C18</f>
        <v>1.1560693641618497E-2</v>
      </c>
    </row>
    <row r="19" spans="1:13" ht="14.25" x14ac:dyDescent="0.2">
      <c r="A19" s="6" t="s">
        <v>46</v>
      </c>
      <c r="B19" s="212">
        <f t="shared" si="0"/>
        <v>108</v>
      </c>
      <c r="C19" s="215">
        <f t="shared" si="0"/>
        <v>105</v>
      </c>
      <c r="D19" s="221">
        <f>B19-C19</f>
        <v>3</v>
      </c>
      <c r="E19" s="219">
        <f>D19/C19</f>
        <v>2.8571428571428571E-2</v>
      </c>
      <c r="F19" s="209">
        <f t="shared" si="1"/>
        <v>-1</v>
      </c>
      <c r="G19" s="90">
        <f>F19/C19</f>
        <v>-9.5238095238095247E-3</v>
      </c>
      <c r="H19" s="78">
        <f t="shared" si="2"/>
        <v>0</v>
      </c>
      <c r="I19" s="90">
        <f>H19/C19</f>
        <v>0</v>
      </c>
      <c r="J19" s="78">
        <f t="shared" si="3"/>
        <v>4</v>
      </c>
      <c r="K19" s="89">
        <f>J19/C19</f>
        <v>3.8095238095238099E-2</v>
      </c>
    </row>
    <row r="20" spans="1:13" ht="14.25" x14ac:dyDescent="0.2">
      <c r="A20" s="10" t="s">
        <v>47</v>
      </c>
      <c r="B20" s="212">
        <f t="shared" si="0"/>
        <v>-34</v>
      </c>
      <c r="C20" s="215">
        <f t="shared" si="0"/>
        <v>-44</v>
      </c>
      <c r="D20" s="222">
        <f>B20-C20</f>
        <v>10</v>
      </c>
      <c r="E20" s="223" t="s">
        <v>48</v>
      </c>
      <c r="F20" s="209">
        <f t="shared" si="1"/>
        <v>10</v>
      </c>
      <c r="G20" s="88" t="s">
        <v>48</v>
      </c>
      <c r="H20" s="155" t="s">
        <v>48</v>
      </c>
      <c r="I20" s="88" t="s">
        <v>48</v>
      </c>
      <c r="J20" s="155" t="s">
        <v>48</v>
      </c>
      <c r="K20" s="88" t="s">
        <v>48</v>
      </c>
    </row>
    <row r="21" spans="1:13" ht="15.75" thickBot="1" x14ac:dyDescent="0.3">
      <c r="A21" s="13" t="s">
        <v>49</v>
      </c>
      <c r="B21" s="213">
        <f>SUM(B17:B20)</f>
        <v>656</v>
      </c>
      <c r="C21" s="216">
        <f>SUM(C17:C20)</f>
        <v>642</v>
      </c>
      <c r="D21" s="224">
        <f>B21-C21</f>
        <v>14</v>
      </c>
      <c r="E21" s="225">
        <f>D21/C21</f>
        <v>2.1806853582554516E-2</v>
      </c>
      <c r="F21" s="210">
        <f>SUM(F17:F20)</f>
        <v>1</v>
      </c>
      <c r="G21" s="91">
        <f>F21/C21</f>
        <v>1.557632398753894E-3</v>
      </c>
      <c r="H21" s="68">
        <f>SUM(H17:H20)</f>
        <v>7</v>
      </c>
      <c r="I21" s="112">
        <f>H21/C21</f>
        <v>1.0903426791277258E-2</v>
      </c>
      <c r="J21" s="68">
        <f>SUM(J17:J20)</f>
        <v>6</v>
      </c>
      <c r="K21" s="113">
        <f>J21/C21</f>
        <v>9.3457943925233638E-3</v>
      </c>
    </row>
    <row r="22" spans="1:13" ht="15" x14ac:dyDescent="0.25">
      <c r="A22" s="3"/>
      <c r="B22" s="181"/>
      <c r="C22" s="181"/>
      <c r="D22" s="181"/>
      <c r="E22" s="183"/>
      <c r="F22" s="181"/>
      <c r="G22" s="183"/>
      <c r="H22" s="181"/>
      <c r="I22" s="184"/>
      <c r="J22" s="182"/>
      <c r="K22" s="185"/>
    </row>
    <row r="23" spans="1:13" ht="15.75" x14ac:dyDescent="0.25">
      <c r="A23" s="157"/>
      <c r="B23" s="157"/>
      <c r="C23" s="157"/>
      <c r="D23" s="158"/>
      <c r="E23" s="158"/>
      <c r="H23" s="76"/>
      <c r="I23" s="76"/>
      <c r="J23" s="76"/>
      <c r="K23" s="76"/>
    </row>
    <row r="24" spans="1:13" ht="15.75" thickBot="1" x14ac:dyDescent="0.3">
      <c r="A24" s="3" t="s">
        <v>72</v>
      </c>
      <c r="B24" s="5"/>
      <c r="C24" s="5"/>
      <c r="H24" s="76"/>
      <c r="I24" s="76"/>
      <c r="J24" s="76"/>
      <c r="K24" s="76"/>
    </row>
    <row r="25" spans="1:13" ht="15" x14ac:dyDescent="0.25">
      <c r="A25" s="27" t="s">
        <v>2</v>
      </c>
      <c r="B25" s="211" t="s">
        <v>72</v>
      </c>
      <c r="C25" s="214" t="s">
        <v>76</v>
      </c>
      <c r="D25" s="236" t="s">
        <v>42</v>
      </c>
      <c r="E25" s="237"/>
      <c r="F25" s="238" t="s">
        <v>43</v>
      </c>
      <c r="G25" s="234"/>
      <c r="H25" s="233" t="s">
        <v>44</v>
      </c>
      <c r="I25" s="234"/>
      <c r="J25" s="233" t="s">
        <v>45</v>
      </c>
      <c r="K25" s="234"/>
    </row>
    <row r="26" spans="1:13" ht="14.25" x14ac:dyDescent="0.2">
      <c r="A26" s="10" t="s">
        <v>60</v>
      </c>
      <c r="B26" s="212">
        <v>799</v>
      </c>
      <c r="C26" s="215">
        <v>829</v>
      </c>
      <c r="D26" s="218">
        <f>B26-C26</f>
        <v>-30</v>
      </c>
      <c r="E26" s="219">
        <f>D26/C26</f>
        <v>-3.6188178528347409E-2</v>
      </c>
      <c r="F26" s="209">
        <v>-25</v>
      </c>
      <c r="G26" s="90">
        <f>F26/C26</f>
        <v>-3.0156815440289506E-2</v>
      </c>
      <c r="H26" s="79">
        <v>0</v>
      </c>
      <c r="I26" s="90">
        <f>H26/C26</f>
        <v>0</v>
      </c>
      <c r="J26" s="82">
        <v>-5</v>
      </c>
      <c r="K26" s="89">
        <f>J26/C26</f>
        <v>-6.0313630880579009E-3</v>
      </c>
    </row>
    <row r="27" spans="1:13" ht="14.25" x14ac:dyDescent="0.2">
      <c r="A27" s="10" t="s">
        <v>61</v>
      </c>
      <c r="B27" s="212">
        <v>355</v>
      </c>
      <c r="C27" s="215">
        <v>369</v>
      </c>
      <c r="D27" s="220">
        <f>B27-C27</f>
        <v>-14</v>
      </c>
      <c r="E27" s="219">
        <f>D27/C27</f>
        <v>-3.7940379403794036E-2</v>
      </c>
      <c r="F27" s="209">
        <v>-20</v>
      </c>
      <c r="G27" s="90">
        <f>F27/C27</f>
        <v>-5.4200542005420058E-2</v>
      </c>
      <c r="H27" s="80">
        <v>5</v>
      </c>
      <c r="I27" s="90">
        <f>H27/C27</f>
        <v>1.3550135501355014E-2</v>
      </c>
      <c r="J27" s="82">
        <v>1</v>
      </c>
      <c r="K27" s="89">
        <f>J27/C27</f>
        <v>2.7100271002710027E-3</v>
      </c>
    </row>
    <row r="28" spans="1:13" ht="14.25" x14ac:dyDescent="0.2">
      <c r="A28" s="6" t="s">
        <v>46</v>
      </c>
      <c r="B28" s="212">
        <v>212</v>
      </c>
      <c r="C28" s="215">
        <v>199</v>
      </c>
      <c r="D28" s="221">
        <f>B28-C28</f>
        <v>13</v>
      </c>
      <c r="E28" s="219">
        <f>D28/C28</f>
        <v>6.5326633165829151E-2</v>
      </c>
      <c r="F28" s="209">
        <v>5</v>
      </c>
      <c r="G28" s="90">
        <f>F28/C28</f>
        <v>2.5125628140703519E-2</v>
      </c>
      <c r="H28" s="81">
        <v>0</v>
      </c>
      <c r="I28" s="90">
        <f>H28/C28</f>
        <v>0</v>
      </c>
      <c r="J28" s="82">
        <v>8</v>
      </c>
      <c r="K28" s="89">
        <f>J28/C28</f>
        <v>4.0201005025125629E-2</v>
      </c>
    </row>
    <row r="29" spans="1:13" ht="14.25" x14ac:dyDescent="0.2">
      <c r="A29" s="10" t="s">
        <v>47</v>
      </c>
      <c r="B29" s="212">
        <v>-70</v>
      </c>
      <c r="C29" s="215">
        <v>-86</v>
      </c>
      <c r="D29" s="222">
        <f>B29-C29</f>
        <v>16</v>
      </c>
      <c r="E29" s="223" t="s">
        <v>48</v>
      </c>
      <c r="F29" s="209">
        <f>D29</f>
        <v>16</v>
      </c>
      <c r="G29" s="88" t="s">
        <v>48</v>
      </c>
      <c r="H29" s="110" t="s">
        <v>48</v>
      </c>
      <c r="I29" s="88" t="s">
        <v>48</v>
      </c>
      <c r="J29" s="111" t="s">
        <v>48</v>
      </c>
      <c r="K29" s="88" t="s">
        <v>48</v>
      </c>
    </row>
    <row r="30" spans="1:13" ht="15.75" thickBot="1" x14ac:dyDescent="0.3">
      <c r="A30" s="13" t="s">
        <v>49</v>
      </c>
      <c r="B30" s="213">
        <v>1296</v>
      </c>
      <c r="C30" s="216">
        <v>1311</v>
      </c>
      <c r="D30" s="224">
        <f>B30-C30</f>
        <v>-15</v>
      </c>
      <c r="E30" s="225">
        <f>D30/C30</f>
        <v>-1.1441647597254004E-2</v>
      </c>
      <c r="F30" s="210">
        <v>-24</v>
      </c>
      <c r="G30" s="91">
        <f>F30/C30</f>
        <v>-1.8306636155606407E-2</v>
      </c>
      <c r="H30" s="73">
        <f>SUM(H26:H29)</f>
        <v>5</v>
      </c>
      <c r="I30" s="112">
        <v>0.01</v>
      </c>
      <c r="J30" s="59">
        <f>SUM(J26:J29)</f>
        <v>4</v>
      </c>
      <c r="K30" s="113">
        <f>J30/C30</f>
        <v>3.0511060259344014E-3</v>
      </c>
      <c r="M30" s="147"/>
    </row>
    <row r="31" spans="1:13" ht="15.75" x14ac:dyDescent="0.25">
      <c r="A31" s="131"/>
      <c r="B31" s="131"/>
      <c r="C31" s="131"/>
      <c r="D31" s="132"/>
      <c r="E31" s="132"/>
      <c r="H31" s="76"/>
      <c r="I31" s="76"/>
      <c r="J31" s="76"/>
      <c r="K31" s="76"/>
    </row>
    <row r="33" spans="1:11" ht="15.75" thickBot="1" x14ac:dyDescent="0.3">
      <c r="A33" s="3" t="s">
        <v>71</v>
      </c>
      <c r="B33" s="5"/>
      <c r="C33" s="5"/>
      <c r="H33" s="76"/>
      <c r="I33" s="76"/>
      <c r="J33" s="76"/>
      <c r="K33" s="76"/>
    </row>
    <row r="34" spans="1:11" ht="15" x14ac:dyDescent="0.25">
      <c r="A34" s="27" t="s">
        <v>2</v>
      </c>
      <c r="B34" s="211" t="s">
        <v>71</v>
      </c>
      <c r="C34" s="214" t="s">
        <v>75</v>
      </c>
      <c r="D34" s="236" t="s">
        <v>42</v>
      </c>
      <c r="E34" s="237"/>
      <c r="F34" s="238" t="s">
        <v>43</v>
      </c>
      <c r="G34" s="234"/>
      <c r="H34" s="233" t="s">
        <v>44</v>
      </c>
      <c r="I34" s="234"/>
      <c r="J34" s="233" t="s">
        <v>45</v>
      </c>
      <c r="K34" s="234"/>
    </row>
    <row r="35" spans="1:11" ht="14.25" x14ac:dyDescent="0.2">
      <c r="A35" s="10" t="s">
        <v>60</v>
      </c>
      <c r="B35" s="212">
        <f>B26-B44</f>
        <v>399</v>
      </c>
      <c r="C35" s="215">
        <f>C26-C44</f>
        <v>414</v>
      </c>
      <c r="D35" s="218">
        <f>B35-C35</f>
        <v>-15</v>
      </c>
      <c r="E35" s="219">
        <f>D35/C35</f>
        <v>-3.6231884057971016E-2</v>
      </c>
      <c r="F35" s="209">
        <f>F26-F44</f>
        <v>-13</v>
      </c>
      <c r="G35" s="90">
        <f>F35/C35</f>
        <v>-3.140096618357488E-2</v>
      </c>
      <c r="H35" s="78">
        <f>H26-H44</f>
        <v>0</v>
      </c>
      <c r="I35" s="90">
        <f>H35/C35</f>
        <v>0</v>
      </c>
      <c r="J35" s="78">
        <f>J26-J44</f>
        <v>-2</v>
      </c>
      <c r="K35" s="89">
        <v>-0.01</v>
      </c>
    </row>
    <row r="36" spans="1:11" ht="14.25" x14ac:dyDescent="0.2">
      <c r="A36" s="10" t="s">
        <v>61</v>
      </c>
      <c r="B36" s="212">
        <f t="shared" ref="B36:B38" si="4">B27-B45</f>
        <v>184</v>
      </c>
      <c r="C36" s="215">
        <f t="shared" ref="C36" si="5">C27-C45</f>
        <v>191</v>
      </c>
      <c r="D36" s="220">
        <f>B36-C36</f>
        <v>-7</v>
      </c>
      <c r="E36" s="219">
        <f>D36/C36</f>
        <v>-3.6649214659685861E-2</v>
      </c>
      <c r="F36" s="209">
        <f t="shared" ref="F36:F38" si="6">F27-F45</f>
        <v>-11</v>
      </c>
      <c r="G36" s="90">
        <f>F36/C36</f>
        <v>-5.7591623036649213E-2</v>
      </c>
      <c r="H36" s="78">
        <f t="shared" ref="H36" si="7">H27-H45</f>
        <v>5</v>
      </c>
      <c r="I36" s="90">
        <f>H36/C36</f>
        <v>2.6178010471204188E-2</v>
      </c>
      <c r="J36" s="78">
        <f t="shared" ref="J36" si="8">J27-J45</f>
        <v>-1</v>
      </c>
      <c r="K36" s="89">
        <f>J36/C36</f>
        <v>-5.235602094240838E-3</v>
      </c>
    </row>
    <row r="37" spans="1:11" ht="14.25" x14ac:dyDescent="0.2">
      <c r="A37" s="6" t="s">
        <v>46</v>
      </c>
      <c r="B37" s="212">
        <f t="shared" si="4"/>
        <v>106</v>
      </c>
      <c r="C37" s="215">
        <f t="shared" ref="C37" si="9">C28-C46</f>
        <v>104</v>
      </c>
      <c r="D37" s="221">
        <f>B37-C37</f>
        <v>2</v>
      </c>
      <c r="E37" s="219">
        <f>D37/C37</f>
        <v>1.9230769230769232E-2</v>
      </c>
      <c r="F37" s="209">
        <f t="shared" si="6"/>
        <v>-2</v>
      </c>
      <c r="G37" s="90">
        <f>F37/C37</f>
        <v>-1.9230769230769232E-2</v>
      </c>
      <c r="H37" s="78">
        <f t="shared" ref="H37" si="10">H28-H46</f>
        <v>0</v>
      </c>
      <c r="I37" s="90">
        <f>H37/C37</f>
        <v>0</v>
      </c>
      <c r="J37" s="78">
        <f t="shared" ref="J37" si="11">J28-J46</f>
        <v>4</v>
      </c>
      <c r="K37" s="89">
        <f>J37/C37</f>
        <v>3.8461538461538464E-2</v>
      </c>
    </row>
    <row r="38" spans="1:11" ht="14.25" x14ac:dyDescent="0.2">
      <c r="A38" s="10" t="s">
        <v>47</v>
      </c>
      <c r="B38" s="212">
        <f t="shared" si="4"/>
        <v>-36</v>
      </c>
      <c r="C38" s="215">
        <f t="shared" ref="C38" si="12">C29-C47</f>
        <v>-41</v>
      </c>
      <c r="D38" s="222">
        <f>B38-C38</f>
        <v>5</v>
      </c>
      <c r="E38" s="223" t="s">
        <v>48</v>
      </c>
      <c r="F38" s="209">
        <f t="shared" si="6"/>
        <v>5</v>
      </c>
      <c r="G38" s="88" t="s">
        <v>48</v>
      </c>
      <c r="H38" s="155" t="s">
        <v>48</v>
      </c>
      <c r="I38" s="88" t="s">
        <v>48</v>
      </c>
      <c r="J38" s="155" t="s">
        <v>48</v>
      </c>
      <c r="K38" s="88" t="s">
        <v>48</v>
      </c>
    </row>
    <row r="39" spans="1:11" ht="15.75" thickBot="1" x14ac:dyDescent="0.3">
      <c r="A39" s="13" t="s">
        <v>49</v>
      </c>
      <c r="B39" s="213">
        <f>SUM(B35:B38)</f>
        <v>653</v>
      </c>
      <c r="C39" s="216">
        <f>SUM(C35:C38)</f>
        <v>668</v>
      </c>
      <c r="D39" s="224">
        <f>B39-C39</f>
        <v>-15</v>
      </c>
      <c r="E39" s="225">
        <f>D39/C39</f>
        <v>-2.2455089820359281E-2</v>
      </c>
      <c r="F39" s="210">
        <f>SUM(F35:F38)</f>
        <v>-21</v>
      </c>
      <c r="G39" s="91">
        <f>F39/C39</f>
        <v>-3.1437125748502992E-2</v>
      </c>
      <c r="H39" s="68">
        <f>SUM(H35:H38)</f>
        <v>5</v>
      </c>
      <c r="I39" s="112">
        <f>H39/C39</f>
        <v>7.4850299401197605E-3</v>
      </c>
      <c r="J39" s="68">
        <f>SUM(J35:J38)</f>
        <v>1</v>
      </c>
      <c r="K39" s="113">
        <f>J39/C39</f>
        <v>1.4970059880239522E-3</v>
      </c>
    </row>
    <row r="40" spans="1:11" ht="15.75" x14ac:dyDescent="0.25">
      <c r="A40" s="131"/>
      <c r="B40" s="131"/>
      <c r="C40" s="131"/>
      <c r="D40" s="132"/>
      <c r="E40" s="132"/>
      <c r="H40" s="76"/>
      <c r="I40" s="76"/>
      <c r="J40" s="76"/>
      <c r="K40" s="76"/>
    </row>
    <row r="41" spans="1:11" x14ac:dyDescent="0.2">
      <c r="A41" s="1"/>
      <c r="B41" s="76"/>
      <c r="C41" s="76"/>
      <c r="H41" s="76"/>
      <c r="I41" s="76"/>
      <c r="J41" s="76"/>
      <c r="K41" s="76"/>
    </row>
    <row r="42" spans="1:11" ht="15.75" thickBot="1" x14ac:dyDescent="0.3">
      <c r="A42" s="3" t="s">
        <v>58</v>
      </c>
      <c r="B42" s="5"/>
      <c r="C42" s="5"/>
      <c r="H42" s="76"/>
      <c r="I42" s="76"/>
      <c r="J42" s="76"/>
      <c r="K42" s="76"/>
    </row>
    <row r="43" spans="1:11" ht="15" x14ac:dyDescent="0.25">
      <c r="A43" s="27" t="s">
        <v>2</v>
      </c>
      <c r="B43" s="211" t="s">
        <v>58</v>
      </c>
      <c r="C43" s="214" t="s">
        <v>65</v>
      </c>
      <c r="D43" s="236" t="s">
        <v>42</v>
      </c>
      <c r="E43" s="237"/>
      <c r="F43" s="238" t="s">
        <v>43</v>
      </c>
      <c r="G43" s="234"/>
      <c r="H43" s="233" t="s">
        <v>44</v>
      </c>
      <c r="I43" s="234"/>
      <c r="J43" s="233" t="s">
        <v>45</v>
      </c>
      <c r="K43" s="234"/>
    </row>
    <row r="44" spans="1:11" ht="14.25" x14ac:dyDescent="0.2">
      <c r="A44" s="10" t="s">
        <v>60</v>
      </c>
      <c r="B44" s="212">
        <v>400</v>
      </c>
      <c r="C44" s="215">
        <v>415</v>
      </c>
      <c r="D44" s="218">
        <f>B44-C44</f>
        <v>-15</v>
      </c>
      <c r="E44" s="219">
        <f>D44/C44</f>
        <v>-3.614457831325301E-2</v>
      </c>
      <c r="F44" s="209">
        <v>-12</v>
      </c>
      <c r="G44" s="90">
        <f>F44/C44</f>
        <v>-2.891566265060241E-2</v>
      </c>
      <c r="H44" s="79">
        <v>0</v>
      </c>
      <c r="I44" s="90">
        <f>H44/D44</f>
        <v>0</v>
      </c>
      <c r="J44" s="82">
        <v>-3</v>
      </c>
      <c r="K44" s="89">
        <f>J44/C44</f>
        <v>-7.2289156626506026E-3</v>
      </c>
    </row>
    <row r="45" spans="1:11" ht="14.25" x14ac:dyDescent="0.2">
      <c r="A45" s="10" t="s">
        <v>61</v>
      </c>
      <c r="B45" s="212">
        <v>171</v>
      </c>
      <c r="C45" s="215">
        <v>178</v>
      </c>
      <c r="D45" s="220">
        <f>B45-C45</f>
        <v>-7</v>
      </c>
      <c r="E45" s="219">
        <f>D45/C45</f>
        <v>-3.9325842696629212E-2</v>
      </c>
      <c r="F45" s="209">
        <v>-9</v>
      </c>
      <c r="G45" s="90">
        <f>F45/C45</f>
        <v>-5.0561797752808987E-2</v>
      </c>
      <c r="H45" s="80">
        <v>0</v>
      </c>
      <c r="I45" s="90">
        <f>H45/E45</f>
        <v>0</v>
      </c>
      <c r="J45" s="82">
        <v>2</v>
      </c>
      <c r="K45" s="89">
        <f>J45/C45</f>
        <v>1.1235955056179775E-2</v>
      </c>
    </row>
    <row r="46" spans="1:11" ht="14.25" x14ac:dyDescent="0.2">
      <c r="A46" s="6" t="s">
        <v>46</v>
      </c>
      <c r="B46" s="212">
        <v>106</v>
      </c>
      <c r="C46" s="215">
        <v>95</v>
      </c>
      <c r="D46" s="221">
        <f>B46-C46</f>
        <v>11</v>
      </c>
      <c r="E46" s="219">
        <f>D46/C46</f>
        <v>0.11578947368421053</v>
      </c>
      <c r="F46" s="209">
        <v>7</v>
      </c>
      <c r="G46" s="90">
        <v>0.08</v>
      </c>
      <c r="H46" s="81">
        <v>0</v>
      </c>
      <c r="I46" s="90">
        <f>H46/E46</f>
        <v>0</v>
      </c>
      <c r="J46" s="82">
        <v>4</v>
      </c>
      <c r="K46" s="89">
        <f>J46/C46</f>
        <v>4.2105263157894736E-2</v>
      </c>
    </row>
    <row r="47" spans="1:11" ht="14.25" x14ac:dyDescent="0.2">
      <c r="A47" s="10" t="s">
        <v>47</v>
      </c>
      <c r="B47" s="212">
        <v>-34</v>
      </c>
      <c r="C47" s="215">
        <v>-45</v>
      </c>
      <c r="D47" s="222">
        <f>B47-C47</f>
        <v>11</v>
      </c>
      <c r="E47" s="223" t="s">
        <v>48</v>
      </c>
      <c r="F47" s="209">
        <f>D47</f>
        <v>11</v>
      </c>
      <c r="G47" s="88" t="s">
        <v>48</v>
      </c>
      <c r="H47" s="110" t="s">
        <v>48</v>
      </c>
      <c r="I47" s="88" t="s">
        <v>48</v>
      </c>
      <c r="J47" s="111" t="s">
        <v>48</v>
      </c>
      <c r="K47" s="88" t="s">
        <v>48</v>
      </c>
    </row>
    <row r="48" spans="1:11" ht="15.75" thickBot="1" x14ac:dyDescent="0.3">
      <c r="A48" s="13" t="s">
        <v>49</v>
      </c>
      <c r="B48" s="213">
        <f>SUM(B44:B47)</f>
        <v>643</v>
      </c>
      <c r="C48" s="216">
        <v>643</v>
      </c>
      <c r="D48" s="224">
        <f>B48-C48</f>
        <v>0</v>
      </c>
      <c r="E48" s="225">
        <f>D48/C48</f>
        <v>0</v>
      </c>
      <c r="F48" s="210">
        <f>SUM(F44:F47)</f>
        <v>-3</v>
      </c>
      <c r="G48" s="91">
        <v>-0.01</v>
      </c>
      <c r="H48" s="73">
        <f>SUM(H44:H47)</f>
        <v>0</v>
      </c>
      <c r="I48" s="112">
        <f>H48/C48</f>
        <v>0</v>
      </c>
      <c r="J48" s="59">
        <f>SUM(J44:J47)</f>
        <v>3</v>
      </c>
      <c r="K48" s="113">
        <v>0.01</v>
      </c>
    </row>
    <row r="49" spans="1:11" ht="15.75" x14ac:dyDescent="0.25">
      <c r="A49" s="93"/>
      <c r="B49" s="93"/>
      <c r="C49" s="93"/>
      <c r="D49" s="97"/>
      <c r="E49" s="97"/>
      <c r="H49" s="76"/>
      <c r="I49" s="76"/>
      <c r="J49" s="76"/>
      <c r="K49" s="76"/>
    </row>
    <row r="50" spans="1:11" x14ac:dyDescent="0.2">
      <c r="A50" s="1" t="s">
        <v>66</v>
      </c>
      <c r="B50" s="76"/>
      <c r="C50" s="76"/>
      <c r="H50" s="76"/>
      <c r="I50" s="76"/>
      <c r="J50" s="76"/>
      <c r="K50" s="76"/>
    </row>
  </sheetData>
  <sheetProtection password="CB4D" sheet="1" objects="1" scenarios="1"/>
  <mergeCells count="23">
    <mergeCell ref="F16:G16"/>
    <mergeCell ref="H16:I16"/>
    <mergeCell ref="J16:K16"/>
    <mergeCell ref="D7:E7"/>
    <mergeCell ref="F7:G7"/>
    <mergeCell ref="H7:I7"/>
    <mergeCell ref="J7:K7"/>
    <mergeCell ref="H43:I43"/>
    <mergeCell ref="J43:K43"/>
    <mergeCell ref="A1:C1"/>
    <mergeCell ref="A2:C2"/>
    <mergeCell ref="D2:E2"/>
    <mergeCell ref="D43:E43"/>
    <mergeCell ref="F43:G43"/>
    <mergeCell ref="D34:E34"/>
    <mergeCell ref="F34:G34"/>
    <mergeCell ref="H34:I34"/>
    <mergeCell ref="J34:K34"/>
    <mergeCell ref="D25:E25"/>
    <mergeCell ref="F25:G25"/>
    <mergeCell ref="H25:I25"/>
    <mergeCell ref="J25:K25"/>
    <mergeCell ref="D16:E16"/>
  </mergeCells>
  <pageMargins left="0.78740157480314965" right="0.59055118110236227" top="0.98425196850393704" bottom="0.98425196850393704" header="0.51181102362204722" footer="0.51181102362204722"/>
  <pageSetup paperSize="9" scale="79" orientation="landscape" r:id="rId1"/>
  <headerFooter>
    <oddFooter>&amp;RFUCHS PETROLUB SE
Investor Relations
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8"/>
  <sheetViews>
    <sheetView zoomScale="85" zoomScaleNormal="85" zoomScaleSheetLayoutView="70" zoomScalePageLayoutView="55" workbookViewId="0">
      <selection activeCell="E59" sqref="E59"/>
    </sheetView>
  </sheetViews>
  <sheetFormatPr baseColWidth="10" defaultColWidth="11.42578125" defaultRowHeight="12.75" x14ac:dyDescent="0.2"/>
  <cols>
    <col min="1" max="1" width="36.7109375" style="2" customWidth="1"/>
    <col min="2" max="5" width="17.140625" style="2" customWidth="1"/>
    <col min="6" max="10" width="17.140625" style="1" customWidth="1"/>
    <col min="11" max="11" width="17.140625" style="2" customWidth="1"/>
    <col min="12" max="16384" width="11.42578125" style="2"/>
  </cols>
  <sheetData>
    <row r="1" spans="1:11" ht="18" x14ac:dyDescent="0.25">
      <c r="A1" s="227" t="s">
        <v>0</v>
      </c>
      <c r="B1" s="227"/>
      <c r="C1" s="227"/>
      <c r="D1" s="227"/>
      <c r="E1" s="92"/>
      <c r="K1" s="76"/>
    </row>
    <row r="2" spans="1:11" ht="15.75" x14ac:dyDescent="0.25">
      <c r="A2" s="228" t="s">
        <v>50</v>
      </c>
      <c r="B2" s="228"/>
      <c r="C2" s="228"/>
      <c r="D2" s="228"/>
      <c r="E2" s="93"/>
      <c r="F2" s="235"/>
      <c r="G2" s="235"/>
      <c r="K2" s="76"/>
    </row>
    <row r="3" spans="1:11" ht="15.75" x14ac:dyDescent="0.25">
      <c r="A3" s="93"/>
      <c r="B3" s="93"/>
      <c r="C3" s="93"/>
      <c r="D3" s="93"/>
      <c r="E3" s="93"/>
      <c r="F3" s="97"/>
      <c r="G3" s="97"/>
      <c r="K3" s="76"/>
    </row>
    <row r="4" spans="1:11" ht="15.75" x14ac:dyDescent="0.25">
      <c r="A4" s="99"/>
      <c r="B4" s="99"/>
      <c r="C4" s="99"/>
      <c r="D4" s="99"/>
      <c r="E4" s="99"/>
      <c r="F4" s="100"/>
      <c r="G4" s="100"/>
      <c r="K4" s="76"/>
    </row>
    <row r="5" spans="1:11" ht="15" x14ac:dyDescent="0.25">
      <c r="A5" s="44" t="s">
        <v>79</v>
      </c>
      <c r="B5" s="76"/>
      <c r="C5" s="76"/>
      <c r="D5" s="76"/>
      <c r="E5" s="76"/>
      <c r="K5" s="76"/>
    </row>
    <row r="6" spans="1:11" ht="15" x14ac:dyDescent="0.25">
      <c r="A6" s="27" t="s">
        <v>2</v>
      </c>
      <c r="B6" s="239" t="s">
        <v>60</v>
      </c>
      <c r="C6" s="240"/>
      <c r="D6" s="233" t="s">
        <v>62</v>
      </c>
      <c r="E6" s="234"/>
      <c r="F6" s="233" t="s">
        <v>51</v>
      </c>
      <c r="G6" s="234"/>
      <c r="H6" s="233" t="s">
        <v>52</v>
      </c>
      <c r="I6" s="234"/>
      <c r="J6" s="233" t="s">
        <v>53</v>
      </c>
      <c r="K6" s="234"/>
    </row>
    <row r="7" spans="1:11" ht="15.75" thickBot="1" x14ac:dyDescent="0.3">
      <c r="A7" s="43"/>
      <c r="B7" s="46" t="s">
        <v>79</v>
      </c>
      <c r="C7" s="47" t="s">
        <v>83</v>
      </c>
      <c r="D7" s="46" t="s">
        <v>79</v>
      </c>
      <c r="E7" s="47" t="s">
        <v>83</v>
      </c>
      <c r="F7" s="46" t="s">
        <v>79</v>
      </c>
      <c r="G7" s="47" t="s">
        <v>83</v>
      </c>
      <c r="H7" s="46" t="s">
        <v>79</v>
      </c>
      <c r="I7" s="47" t="s">
        <v>83</v>
      </c>
      <c r="J7" s="46" t="s">
        <v>79</v>
      </c>
      <c r="K7" s="47" t="s">
        <v>83</v>
      </c>
    </row>
    <row r="8" spans="1:11" ht="14.25" x14ac:dyDescent="0.2">
      <c r="A8" s="42" t="s">
        <v>54</v>
      </c>
      <c r="B8" s="71">
        <v>1201</v>
      </c>
      <c r="C8" s="72">
        <v>1237</v>
      </c>
      <c r="D8" s="66">
        <v>535</v>
      </c>
      <c r="E8" s="72">
        <v>542</v>
      </c>
      <c r="F8" s="66">
        <v>320</v>
      </c>
      <c r="G8" s="72">
        <v>304</v>
      </c>
      <c r="H8" s="66">
        <v>-104</v>
      </c>
      <c r="I8" s="72">
        <v>-130</v>
      </c>
      <c r="J8" s="66">
        <f>SUM(H8,F8,D8,B8)</f>
        <v>1952</v>
      </c>
      <c r="K8" s="49">
        <f>SUM(I8,G8,E8,C8)</f>
        <v>1953</v>
      </c>
    </row>
    <row r="9" spans="1:11" ht="28.5" x14ac:dyDescent="0.2">
      <c r="A9" s="41" t="s">
        <v>63</v>
      </c>
      <c r="B9" s="71">
        <v>123</v>
      </c>
      <c r="C9" s="72">
        <v>141</v>
      </c>
      <c r="D9" s="71">
        <v>67</v>
      </c>
      <c r="E9" s="72">
        <v>80</v>
      </c>
      <c r="F9" s="71">
        <v>41</v>
      </c>
      <c r="G9" s="72">
        <v>45</v>
      </c>
      <c r="H9" s="71">
        <v>8</v>
      </c>
      <c r="I9" s="72">
        <v>10</v>
      </c>
      <c r="J9" s="66">
        <f>SUM(H9,F9,D9,B9)</f>
        <v>239</v>
      </c>
      <c r="K9" s="49">
        <f>SUM(I9,G9,E9,C9)</f>
        <v>276</v>
      </c>
    </row>
    <row r="10" spans="1:11" ht="14.25" x14ac:dyDescent="0.2">
      <c r="A10" s="98" t="s">
        <v>55</v>
      </c>
      <c r="B10" s="50">
        <f t="shared" ref="B10:G10" si="0">B9/B8</f>
        <v>0.10241465445462115</v>
      </c>
      <c r="C10" s="51">
        <f t="shared" si="0"/>
        <v>0.11398544866612773</v>
      </c>
      <c r="D10" s="50">
        <f t="shared" si="0"/>
        <v>0.12523364485981309</v>
      </c>
      <c r="E10" s="51">
        <f t="shared" si="0"/>
        <v>0.14760147601476015</v>
      </c>
      <c r="F10" s="50">
        <f t="shared" si="0"/>
        <v>0.12812499999999999</v>
      </c>
      <c r="G10" s="51">
        <f t="shared" si="0"/>
        <v>0.14802631578947367</v>
      </c>
      <c r="H10" s="50" t="s">
        <v>48</v>
      </c>
      <c r="I10" s="51" t="s">
        <v>48</v>
      </c>
      <c r="J10" s="50">
        <f>J9/J8</f>
        <v>0.12243852459016394</v>
      </c>
      <c r="K10" s="51">
        <f>K9/K8</f>
        <v>0.14132104454685099</v>
      </c>
    </row>
    <row r="11" spans="1:11" ht="28.5" x14ac:dyDescent="0.2">
      <c r="A11" s="74" t="s">
        <v>26</v>
      </c>
      <c r="B11" s="48">
        <v>7</v>
      </c>
      <c r="C11" s="49">
        <v>21</v>
      </c>
      <c r="D11" s="48" t="s">
        <v>48</v>
      </c>
      <c r="E11" s="49" t="s">
        <v>48</v>
      </c>
      <c r="F11" s="45" t="s">
        <v>48</v>
      </c>
      <c r="G11" s="49" t="s">
        <v>48</v>
      </c>
      <c r="H11" s="45" t="s">
        <v>48</v>
      </c>
      <c r="I11" s="49" t="s">
        <v>48</v>
      </c>
      <c r="J11" s="66">
        <f t="shared" ref="J11:J13" si="1">SUM(H11,F11,D11,B11)</f>
        <v>7</v>
      </c>
      <c r="K11" s="49">
        <f t="shared" ref="K11:K13" si="2">SUM(I11,G11,E11,C11)</f>
        <v>21</v>
      </c>
    </row>
    <row r="12" spans="1:11" ht="14.25" x14ac:dyDescent="0.2">
      <c r="A12" s="6" t="s">
        <v>56</v>
      </c>
      <c r="B12" s="48">
        <f>B11+B9</f>
        <v>130</v>
      </c>
      <c r="C12" s="72">
        <f t="shared" ref="C12" si="3">C11+C9</f>
        <v>162</v>
      </c>
      <c r="D12" s="48">
        <v>67</v>
      </c>
      <c r="E12" s="72">
        <v>80</v>
      </c>
      <c r="F12" s="48">
        <v>41</v>
      </c>
      <c r="G12" s="72">
        <v>45</v>
      </c>
      <c r="H12" s="71">
        <v>8</v>
      </c>
      <c r="I12" s="72">
        <v>10</v>
      </c>
      <c r="J12" s="66">
        <f t="shared" si="1"/>
        <v>246</v>
      </c>
      <c r="K12" s="72">
        <f t="shared" si="2"/>
        <v>297</v>
      </c>
    </row>
    <row r="13" spans="1:11" ht="14.25" x14ac:dyDescent="0.2">
      <c r="A13" s="6" t="s">
        <v>57</v>
      </c>
      <c r="B13" s="71">
        <v>67</v>
      </c>
      <c r="C13" s="49">
        <v>35</v>
      </c>
      <c r="D13" s="71">
        <v>19</v>
      </c>
      <c r="E13" s="49">
        <v>26</v>
      </c>
      <c r="F13" s="71">
        <v>15</v>
      </c>
      <c r="G13" s="49">
        <v>11</v>
      </c>
      <c r="H13" s="71">
        <v>2</v>
      </c>
      <c r="I13" s="49">
        <v>1</v>
      </c>
      <c r="J13" s="66">
        <f t="shared" si="1"/>
        <v>103</v>
      </c>
      <c r="K13" s="49">
        <f t="shared" si="2"/>
        <v>73</v>
      </c>
    </row>
    <row r="14" spans="1:11" ht="14.25" x14ac:dyDescent="0.2">
      <c r="A14" s="41" t="s">
        <v>84</v>
      </c>
      <c r="B14" s="48">
        <v>3853</v>
      </c>
      <c r="C14" s="49">
        <v>3702</v>
      </c>
      <c r="D14" s="48">
        <v>948</v>
      </c>
      <c r="E14" s="49">
        <v>885</v>
      </c>
      <c r="F14" s="48">
        <v>706</v>
      </c>
      <c r="G14" s="49">
        <v>683</v>
      </c>
      <c r="H14" s="48">
        <v>129</v>
      </c>
      <c r="I14" s="49">
        <v>116</v>
      </c>
      <c r="J14" s="48">
        <f>B14+D14+F14+H14</f>
        <v>5636</v>
      </c>
      <c r="K14" s="49">
        <f>C14+E14+G14+I14</f>
        <v>5386</v>
      </c>
    </row>
    <row r="15" spans="1:11" ht="15.75" x14ac:dyDescent="0.25">
      <c r="A15" s="157"/>
      <c r="B15" s="157"/>
      <c r="C15" s="157"/>
      <c r="D15" s="157"/>
      <c r="E15" s="157"/>
      <c r="F15" s="158"/>
      <c r="G15" s="158"/>
      <c r="K15" s="76"/>
    </row>
    <row r="16" spans="1:11" s="106" customFormat="1" x14ac:dyDescent="0.2">
      <c r="A16" s="1"/>
      <c r="F16" s="107"/>
      <c r="G16" s="107"/>
      <c r="H16" s="107"/>
      <c r="I16" s="107"/>
      <c r="J16" s="107"/>
    </row>
    <row r="17" spans="1:11" ht="15" x14ac:dyDescent="0.25">
      <c r="A17" s="44" t="s">
        <v>78</v>
      </c>
      <c r="B17" s="76"/>
      <c r="C17" s="76"/>
      <c r="D17" s="76"/>
      <c r="E17" s="76"/>
      <c r="K17" s="76"/>
    </row>
    <row r="18" spans="1:11" ht="15" x14ac:dyDescent="0.25">
      <c r="A18" s="27" t="s">
        <v>2</v>
      </c>
      <c r="B18" s="239" t="s">
        <v>60</v>
      </c>
      <c r="C18" s="240"/>
      <c r="D18" s="233" t="s">
        <v>62</v>
      </c>
      <c r="E18" s="234"/>
      <c r="F18" s="233" t="s">
        <v>51</v>
      </c>
      <c r="G18" s="234"/>
      <c r="H18" s="233" t="s">
        <v>52</v>
      </c>
      <c r="I18" s="234"/>
      <c r="J18" s="233" t="s">
        <v>53</v>
      </c>
      <c r="K18" s="234"/>
    </row>
    <row r="19" spans="1:11" ht="15.75" thickBot="1" x14ac:dyDescent="0.3">
      <c r="A19" s="43"/>
      <c r="B19" s="46" t="s">
        <v>78</v>
      </c>
      <c r="C19" s="47" t="s">
        <v>82</v>
      </c>
      <c r="D19" s="46" t="s">
        <v>78</v>
      </c>
      <c r="E19" s="47" t="s">
        <v>82</v>
      </c>
      <c r="F19" s="46" t="s">
        <v>78</v>
      </c>
      <c r="G19" s="47" t="s">
        <v>82</v>
      </c>
      <c r="H19" s="46" t="s">
        <v>78</v>
      </c>
      <c r="I19" s="47" t="s">
        <v>82</v>
      </c>
      <c r="J19" s="46" t="s">
        <v>78</v>
      </c>
      <c r="K19" s="47" t="s">
        <v>82</v>
      </c>
    </row>
    <row r="20" spans="1:11" ht="14.25" x14ac:dyDescent="0.2">
      <c r="A20" s="42" t="s">
        <v>54</v>
      </c>
      <c r="B20" s="71">
        <f t="shared" ref="B20:I20" si="4">B8-B32</f>
        <v>402</v>
      </c>
      <c r="C20" s="72">
        <f t="shared" si="4"/>
        <v>408</v>
      </c>
      <c r="D20" s="66">
        <f t="shared" si="4"/>
        <v>180</v>
      </c>
      <c r="E20" s="72">
        <f t="shared" si="4"/>
        <v>173</v>
      </c>
      <c r="F20" s="66">
        <f t="shared" si="4"/>
        <v>108</v>
      </c>
      <c r="G20" s="72">
        <f t="shared" si="4"/>
        <v>105</v>
      </c>
      <c r="H20" s="66">
        <f t="shared" si="4"/>
        <v>-34</v>
      </c>
      <c r="I20" s="72">
        <f t="shared" si="4"/>
        <v>-44</v>
      </c>
      <c r="J20" s="66">
        <f>SUM(H20,F20,D20,B20)</f>
        <v>656</v>
      </c>
      <c r="K20" s="49">
        <f>SUM(I20,G20,E20,C20)</f>
        <v>642</v>
      </c>
    </row>
    <row r="21" spans="1:11" ht="28.5" x14ac:dyDescent="0.2">
      <c r="A21" s="41" t="s">
        <v>63</v>
      </c>
      <c r="B21" s="71">
        <f t="shared" ref="B21:I21" si="5">B9-B33</f>
        <v>48</v>
      </c>
      <c r="C21" s="72">
        <f t="shared" si="5"/>
        <v>46</v>
      </c>
      <c r="D21" s="71">
        <f t="shared" si="5"/>
        <v>23</v>
      </c>
      <c r="E21" s="72">
        <f t="shared" si="5"/>
        <v>24</v>
      </c>
      <c r="F21" s="71">
        <f t="shared" si="5"/>
        <v>12</v>
      </c>
      <c r="G21" s="72">
        <f t="shared" si="5"/>
        <v>15</v>
      </c>
      <c r="H21" s="71">
        <f t="shared" si="5"/>
        <v>4</v>
      </c>
      <c r="I21" s="72">
        <f t="shared" si="5"/>
        <v>3</v>
      </c>
      <c r="J21" s="66">
        <f>SUM(H21,F21,D21,B21)</f>
        <v>87</v>
      </c>
      <c r="K21" s="49">
        <f>SUM(I21,G21,E21,C21)</f>
        <v>88</v>
      </c>
    </row>
    <row r="22" spans="1:11" ht="14.25" x14ac:dyDescent="0.2">
      <c r="A22" s="98" t="s">
        <v>55</v>
      </c>
      <c r="B22" s="50">
        <f t="shared" ref="B22:G22" si="6">B21/B20</f>
        <v>0.11940298507462686</v>
      </c>
      <c r="C22" s="51">
        <f t="shared" si="6"/>
        <v>0.11274509803921569</v>
      </c>
      <c r="D22" s="50">
        <f t="shared" si="6"/>
        <v>0.12777777777777777</v>
      </c>
      <c r="E22" s="51">
        <f t="shared" si="6"/>
        <v>0.13872832369942195</v>
      </c>
      <c r="F22" s="50">
        <f t="shared" si="6"/>
        <v>0.1111111111111111</v>
      </c>
      <c r="G22" s="51">
        <f t="shared" si="6"/>
        <v>0.14285714285714285</v>
      </c>
      <c r="H22" s="50" t="s">
        <v>48</v>
      </c>
      <c r="I22" s="51" t="s">
        <v>48</v>
      </c>
      <c r="J22" s="50">
        <f>J21/J20</f>
        <v>0.1326219512195122</v>
      </c>
      <c r="K22" s="51">
        <f>K21/K20</f>
        <v>0.13707165109034267</v>
      </c>
    </row>
    <row r="23" spans="1:11" ht="28.5" x14ac:dyDescent="0.2">
      <c r="A23" s="74" t="s">
        <v>26</v>
      </c>
      <c r="B23" s="48">
        <f>B11-B35</f>
        <v>2</v>
      </c>
      <c r="C23" s="49">
        <f>C11-C35</f>
        <v>15</v>
      </c>
      <c r="D23" s="48" t="s">
        <v>48</v>
      </c>
      <c r="E23" s="49" t="s">
        <v>48</v>
      </c>
      <c r="F23" s="45" t="s">
        <v>48</v>
      </c>
      <c r="G23" s="49" t="s">
        <v>48</v>
      </c>
      <c r="H23" s="45" t="s">
        <v>48</v>
      </c>
      <c r="I23" s="49">
        <v>1</v>
      </c>
      <c r="J23" s="66">
        <f t="shared" ref="J23:J25" si="7">SUM(H23,F23,D23,B23)</f>
        <v>2</v>
      </c>
      <c r="K23" s="49">
        <f t="shared" ref="K23:K25" si="8">SUM(I23,G23,E23,C23)</f>
        <v>16</v>
      </c>
    </row>
    <row r="24" spans="1:11" ht="14.25" x14ac:dyDescent="0.2">
      <c r="A24" s="6" t="s">
        <v>56</v>
      </c>
      <c r="B24" s="48">
        <f>B21+B23</f>
        <v>50</v>
      </c>
      <c r="C24" s="72">
        <f>C21+C23</f>
        <v>61</v>
      </c>
      <c r="D24" s="48">
        <f>D21</f>
        <v>23</v>
      </c>
      <c r="E24" s="72">
        <f t="shared" ref="E24:H24" si="9">E21</f>
        <v>24</v>
      </c>
      <c r="F24" s="48">
        <f t="shared" si="9"/>
        <v>12</v>
      </c>
      <c r="G24" s="72">
        <f t="shared" si="9"/>
        <v>15</v>
      </c>
      <c r="H24" s="71">
        <f t="shared" si="9"/>
        <v>4</v>
      </c>
      <c r="I24" s="72">
        <f>I21+I23</f>
        <v>4</v>
      </c>
      <c r="J24" s="66">
        <f t="shared" si="7"/>
        <v>89</v>
      </c>
      <c r="K24" s="72">
        <f t="shared" si="8"/>
        <v>104</v>
      </c>
    </row>
    <row r="25" spans="1:11" ht="14.25" x14ac:dyDescent="0.2">
      <c r="A25" s="6" t="s">
        <v>57</v>
      </c>
      <c r="B25" s="71">
        <f t="shared" ref="B25:I25" si="10">B13-B37</f>
        <v>18</v>
      </c>
      <c r="C25" s="49">
        <f t="shared" si="10"/>
        <v>15</v>
      </c>
      <c r="D25" s="71">
        <f t="shared" si="10"/>
        <v>3</v>
      </c>
      <c r="E25" s="49">
        <f t="shared" si="10"/>
        <v>12</v>
      </c>
      <c r="F25" s="71">
        <f t="shared" si="10"/>
        <v>5</v>
      </c>
      <c r="G25" s="49">
        <f t="shared" si="10"/>
        <v>4</v>
      </c>
      <c r="H25" s="71">
        <f t="shared" si="10"/>
        <v>1</v>
      </c>
      <c r="I25" s="49">
        <f t="shared" si="10"/>
        <v>1</v>
      </c>
      <c r="J25" s="66">
        <f t="shared" si="7"/>
        <v>27</v>
      </c>
      <c r="K25" s="49">
        <f t="shared" si="8"/>
        <v>32</v>
      </c>
    </row>
    <row r="26" spans="1:11" ht="14.25" x14ac:dyDescent="0.2">
      <c r="A26" s="41" t="s">
        <v>84</v>
      </c>
      <c r="B26" s="48">
        <f t="shared" ref="B26:K26" si="11">B14</f>
        <v>3853</v>
      </c>
      <c r="C26" s="49">
        <f t="shared" si="11"/>
        <v>3702</v>
      </c>
      <c r="D26" s="48">
        <f t="shared" si="11"/>
        <v>948</v>
      </c>
      <c r="E26" s="49">
        <f t="shared" si="11"/>
        <v>885</v>
      </c>
      <c r="F26" s="48">
        <f t="shared" si="11"/>
        <v>706</v>
      </c>
      <c r="G26" s="49">
        <f t="shared" si="11"/>
        <v>683</v>
      </c>
      <c r="H26" s="48">
        <f t="shared" si="11"/>
        <v>129</v>
      </c>
      <c r="I26" s="49">
        <f t="shared" si="11"/>
        <v>116</v>
      </c>
      <c r="J26" s="48">
        <f t="shared" si="11"/>
        <v>5636</v>
      </c>
      <c r="K26" s="49">
        <f t="shared" si="11"/>
        <v>5386</v>
      </c>
    </row>
    <row r="27" spans="1:11" ht="15.75" x14ac:dyDescent="0.25">
      <c r="A27" s="157"/>
      <c r="B27" s="157"/>
      <c r="C27" s="157"/>
      <c r="D27" s="157"/>
      <c r="E27" s="157"/>
      <c r="F27" s="158"/>
      <c r="G27" s="158"/>
      <c r="K27" s="76"/>
    </row>
    <row r="28" spans="1:11" x14ac:dyDescent="0.2">
      <c r="A28" s="1"/>
      <c r="B28" s="106"/>
      <c r="C28" s="106"/>
      <c r="D28" s="106"/>
      <c r="E28" s="106"/>
      <c r="F28" s="107"/>
      <c r="G28" s="107"/>
      <c r="H28" s="107"/>
      <c r="I28" s="107"/>
      <c r="J28" s="107"/>
      <c r="K28" s="106"/>
    </row>
    <row r="29" spans="1:11" ht="15" x14ac:dyDescent="0.25">
      <c r="A29" s="44" t="s">
        <v>72</v>
      </c>
      <c r="B29" s="76"/>
      <c r="C29" s="76"/>
      <c r="D29" s="76"/>
      <c r="E29" s="76"/>
      <c r="K29" s="76"/>
    </row>
    <row r="30" spans="1:11" ht="15" x14ac:dyDescent="0.25">
      <c r="A30" s="27" t="s">
        <v>2</v>
      </c>
      <c r="B30" s="239" t="s">
        <v>60</v>
      </c>
      <c r="C30" s="240"/>
      <c r="D30" s="233" t="s">
        <v>62</v>
      </c>
      <c r="E30" s="234"/>
      <c r="F30" s="233" t="s">
        <v>51</v>
      </c>
      <c r="G30" s="234"/>
      <c r="H30" s="233" t="s">
        <v>52</v>
      </c>
      <c r="I30" s="234"/>
      <c r="J30" s="233" t="s">
        <v>53</v>
      </c>
      <c r="K30" s="234"/>
    </row>
    <row r="31" spans="1:11" ht="15.75" thickBot="1" x14ac:dyDescent="0.3">
      <c r="A31" s="43"/>
      <c r="B31" s="46" t="s">
        <v>72</v>
      </c>
      <c r="C31" s="47" t="s">
        <v>73</v>
      </c>
      <c r="D31" s="46" t="s">
        <v>72</v>
      </c>
      <c r="E31" s="47" t="s">
        <v>73</v>
      </c>
      <c r="F31" s="46" t="s">
        <v>72</v>
      </c>
      <c r="G31" s="47" t="s">
        <v>73</v>
      </c>
      <c r="H31" s="46" t="s">
        <v>72</v>
      </c>
      <c r="I31" s="47" t="s">
        <v>73</v>
      </c>
      <c r="J31" s="46" t="s">
        <v>72</v>
      </c>
      <c r="K31" s="47" t="s">
        <v>73</v>
      </c>
    </row>
    <row r="32" spans="1:11" ht="14.25" x14ac:dyDescent="0.2">
      <c r="A32" s="42" t="s">
        <v>54</v>
      </c>
      <c r="B32" s="71">
        <v>799</v>
      </c>
      <c r="C32" s="72">
        <v>829</v>
      </c>
      <c r="D32" s="66">
        <v>355</v>
      </c>
      <c r="E32" s="72">
        <v>369</v>
      </c>
      <c r="F32" s="66">
        <v>212</v>
      </c>
      <c r="G32" s="72">
        <v>199</v>
      </c>
      <c r="H32" s="66">
        <v>-70</v>
      </c>
      <c r="I32" s="72">
        <v>-86</v>
      </c>
      <c r="J32" s="66">
        <f>SUM(H32,F32,D32,B32)</f>
        <v>1296</v>
      </c>
      <c r="K32" s="49">
        <f>SUM(I32,G32,E32,C32)</f>
        <v>1311</v>
      </c>
    </row>
    <row r="33" spans="1:14" ht="28.5" x14ac:dyDescent="0.2">
      <c r="A33" s="41" t="s">
        <v>63</v>
      </c>
      <c r="B33" s="71">
        <v>75</v>
      </c>
      <c r="C33" s="72">
        <v>95</v>
      </c>
      <c r="D33" s="71">
        <v>44</v>
      </c>
      <c r="E33" s="72">
        <v>56</v>
      </c>
      <c r="F33" s="71">
        <v>29</v>
      </c>
      <c r="G33" s="72">
        <v>30</v>
      </c>
      <c r="H33" s="71">
        <v>4</v>
      </c>
      <c r="I33" s="72">
        <v>7</v>
      </c>
      <c r="J33" s="66">
        <f>SUM(H33,F33,D33,B33)</f>
        <v>152</v>
      </c>
      <c r="K33" s="49">
        <f>SUM(I33,G33,E33,C33)</f>
        <v>188</v>
      </c>
    </row>
    <row r="34" spans="1:14" ht="14.25" x14ac:dyDescent="0.2">
      <c r="A34" s="98" t="s">
        <v>55</v>
      </c>
      <c r="B34" s="50">
        <f t="shared" ref="B34:G34" si="12">B33/B32</f>
        <v>9.3867334167709635E-2</v>
      </c>
      <c r="C34" s="51">
        <f t="shared" si="12"/>
        <v>0.11459589867310012</v>
      </c>
      <c r="D34" s="50">
        <f t="shared" si="12"/>
        <v>0.12394366197183099</v>
      </c>
      <c r="E34" s="51">
        <f t="shared" si="12"/>
        <v>0.15176151761517614</v>
      </c>
      <c r="F34" s="50">
        <f t="shared" si="12"/>
        <v>0.13679245283018868</v>
      </c>
      <c r="G34" s="51">
        <f t="shared" si="12"/>
        <v>0.15075376884422109</v>
      </c>
      <c r="H34" s="50" t="s">
        <v>48</v>
      </c>
      <c r="I34" s="51" t="s">
        <v>48</v>
      </c>
      <c r="J34" s="50">
        <f>J33/J32</f>
        <v>0.11728395061728394</v>
      </c>
      <c r="K34" s="51">
        <f>K33/K32</f>
        <v>0.14340198321891687</v>
      </c>
    </row>
    <row r="35" spans="1:14" ht="28.5" x14ac:dyDescent="0.2">
      <c r="A35" s="74" t="s">
        <v>26</v>
      </c>
      <c r="B35" s="48">
        <v>5</v>
      </c>
      <c r="C35" s="49">
        <v>6</v>
      </c>
      <c r="D35" s="48" t="s">
        <v>48</v>
      </c>
      <c r="E35" s="49" t="s">
        <v>48</v>
      </c>
      <c r="F35" s="45" t="s">
        <v>48</v>
      </c>
      <c r="G35" s="49" t="s">
        <v>48</v>
      </c>
      <c r="H35" s="45" t="s">
        <v>48</v>
      </c>
      <c r="I35" s="49">
        <v>-1</v>
      </c>
      <c r="J35" s="66">
        <f t="shared" ref="J35:K37" si="13">SUM(H35,F35,D35,B35)</f>
        <v>5</v>
      </c>
      <c r="K35" s="49">
        <f t="shared" si="13"/>
        <v>5</v>
      </c>
    </row>
    <row r="36" spans="1:14" ht="14.25" x14ac:dyDescent="0.2">
      <c r="A36" s="6" t="s">
        <v>56</v>
      </c>
      <c r="B36" s="48">
        <f>B35+B33</f>
        <v>80</v>
      </c>
      <c r="C36" s="72">
        <f>C35+C33</f>
        <v>101</v>
      </c>
      <c r="D36" s="48">
        <v>44</v>
      </c>
      <c r="E36" s="72">
        <v>56</v>
      </c>
      <c r="F36" s="48">
        <v>29</v>
      </c>
      <c r="G36" s="72">
        <v>30</v>
      </c>
      <c r="H36" s="71">
        <v>4</v>
      </c>
      <c r="I36" s="72">
        <v>6</v>
      </c>
      <c r="J36" s="66">
        <f t="shared" si="13"/>
        <v>157</v>
      </c>
      <c r="K36" s="72">
        <f t="shared" si="13"/>
        <v>193</v>
      </c>
    </row>
    <row r="37" spans="1:14" ht="14.25" x14ac:dyDescent="0.2">
      <c r="A37" s="6" t="s">
        <v>57</v>
      </c>
      <c r="B37" s="71">
        <v>49</v>
      </c>
      <c r="C37" s="49">
        <v>20</v>
      </c>
      <c r="D37" s="71">
        <v>16</v>
      </c>
      <c r="E37" s="49">
        <v>14</v>
      </c>
      <c r="F37" s="71">
        <v>10</v>
      </c>
      <c r="G37" s="49">
        <v>7</v>
      </c>
      <c r="H37" s="71">
        <v>1</v>
      </c>
      <c r="I37" s="49">
        <v>0</v>
      </c>
      <c r="J37" s="66">
        <f t="shared" si="13"/>
        <v>76</v>
      </c>
      <c r="K37" s="49">
        <f t="shared" si="13"/>
        <v>41</v>
      </c>
    </row>
    <row r="38" spans="1:14" ht="14.25" x14ac:dyDescent="0.2">
      <c r="A38" s="41" t="s">
        <v>77</v>
      </c>
      <c r="B38" s="48">
        <v>3799</v>
      </c>
      <c r="C38" s="49">
        <v>3662</v>
      </c>
      <c r="D38" s="48">
        <v>949</v>
      </c>
      <c r="E38" s="49">
        <v>855</v>
      </c>
      <c r="F38" s="48">
        <v>701</v>
      </c>
      <c r="G38" s="49">
        <v>660</v>
      </c>
      <c r="H38" s="48">
        <v>124</v>
      </c>
      <c r="I38" s="49">
        <v>110</v>
      </c>
      <c r="J38" s="48">
        <v>5573</v>
      </c>
      <c r="K38" s="49">
        <v>5287</v>
      </c>
      <c r="M38" s="147"/>
      <c r="N38" s="76"/>
    </row>
    <row r="39" spans="1:14" ht="15.75" x14ac:dyDescent="0.25">
      <c r="A39" s="131"/>
      <c r="B39" s="131"/>
      <c r="C39" s="131"/>
      <c r="D39" s="131"/>
      <c r="E39" s="131"/>
      <c r="F39" s="132"/>
      <c r="G39" s="132"/>
      <c r="K39" s="76"/>
    </row>
    <row r="40" spans="1:14" x14ac:dyDescent="0.2">
      <c r="A40" s="1"/>
      <c r="B40" s="106"/>
      <c r="C40" s="106"/>
      <c r="D40" s="106"/>
      <c r="E40" s="106"/>
      <c r="F40" s="107"/>
      <c r="G40" s="107"/>
      <c r="H40" s="107"/>
      <c r="I40" s="107"/>
      <c r="J40" s="107"/>
      <c r="K40" s="106"/>
    </row>
    <row r="41" spans="1:14" ht="15" x14ac:dyDescent="0.25">
      <c r="A41" s="44" t="s">
        <v>71</v>
      </c>
      <c r="B41" s="76"/>
      <c r="C41" s="76"/>
      <c r="D41" s="76"/>
      <c r="E41" s="76"/>
      <c r="K41" s="76"/>
    </row>
    <row r="42" spans="1:14" ht="15" x14ac:dyDescent="0.25">
      <c r="A42" s="27" t="s">
        <v>2</v>
      </c>
      <c r="B42" s="239" t="s">
        <v>60</v>
      </c>
      <c r="C42" s="240"/>
      <c r="D42" s="233" t="s">
        <v>62</v>
      </c>
      <c r="E42" s="234"/>
      <c r="F42" s="233" t="s">
        <v>51</v>
      </c>
      <c r="G42" s="234"/>
      <c r="H42" s="233" t="s">
        <v>52</v>
      </c>
      <c r="I42" s="234"/>
      <c r="J42" s="233" t="s">
        <v>53</v>
      </c>
      <c r="K42" s="234"/>
    </row>
    <row r="43" spans="1:14" ht="15.75" thickBot="1" x14ac:dyDescent="0.3">
      <c r="A43" s="43"/>
      <c r="B43" s="46" t="s">
        <v>71</v>
      </c>
      <c r="C43" s="47" t="s">
        <v>74</v>
      </c>
      <c r="D43" s="46" t="s">
        <v>71</v>
      </c>
      <c r="E43" s="47" t="s">
        <v>74</v>
      </c>
      <c r="F43" s="46" t="s">
        <v>71</v>
      </c>
      <c r="G43" s="47" t="s">
        <v>74</v>
      </c>
      <c r="H43" s="46" t="s">
        <v>71</v>
      </c>
      <c r="I43" s="47" t="s">
        <v>74</v>
      </c>
      <c r="J43" s="46" t="s">
        <v>71</v>
      </c>
      <c r="K43" s="47" t="s">
        <v>74</v>
      </c>
    </row>
    <row r="44" spans="1:14" ht="14.25" x14ac:dyDescent="0.2">
      <c r="A44" s="42" t="s">
        <v>54</v>
      </c>
      <c r="B44" s="71">
        <f t="shared" ref="B44:I45" si="14">B32-B56</f>
        <v>399</v>
      </c>
      <c r="C44" s="72">
        <f t="shared" si="14"/>
        <v>414</v>
      </c>
      <c r="D44" s="66">
        <f t="shared" si="14"/>
        <v>184</v>
      </c>
      <c r="E44" s="72">
        <f t="shared" si="14"/>
        <v>191</v>
      </c>
      <c r="F44" s="66">
        <f t="shared" si="14"/>
        <v>106</v>
      </c>
      <c r="G44" s="72">
        <f t="shared" si="14"/>
        <v>104</v>
      </c>
      <c r="H44" s="66">
        <f t="shared" si="14"/>
        <v>-36</v>
      </c>
      <c r="I44" s="72">
        <f t="shared" si="14"/>
        <v>-41</v>
      </c>
      <c r="J44" s="66">
        <f>SUM(H44,F44,D44,B44)</f>
        <v>653</v>
      </c>
      <c r="K44" s="49">
        <f>SUM(I44,G44,E44,C44)</f>
        <v>668</v>
      </c>
    </row>
    <row r="45" spans="1:14" ht="28.5" x14ac:dyDescent="0.2">
      <c r="A45" s="41" t="s">
        <v>63</v>
      </c>
      <c r="B45" s="71">
        <f t="shared" si="14"/>
        <v>39</v>
      </c>
      <c r="C45" s="72">
        <f t="shared" si="14"/>
        <v>48</v>
      </c>
      <c r="D45" s="71">
        <f t="shared" si="14"/>
        <v>23</v>
      </c>
      <c r="E45" s="72">
        <f t="shared" si="14"/>
        <v>28</v>
      </c>
      <c r="F45" s="71">
        <f t="shared" si="14"/>
        <v>15</v>
      </c>
      <c r="G45" s="72">
        <f t="shared" si="14"/>
        <v>17</v>
      </c>
      <c r="H45" s="71">
        <f t="shared" si="14"/>
        <v>0</v>
      </c>
      <c r="I45" s="72">
        <f t="shared" si="14"/>
        <v>6</v>
      </c>
      <c r="J45" s="66">
        <f>SUM(H45,F45,D45,B45)</f>
        <v>77</v>
      </c>
      <c r="K45" s="49">
        <f>SUM(I45,G45,E45,C45)</f>
        <v>99</v>
      </c>
    </row>
    <row r="46" spans="1:14" ht="14.25" x14ac:dyDescent="0.2">
      <c r="A46" s="98" t="s">
        <v>55</v>
      </c>
      <c r="B46" s="50">
        <f t="shared" ref="B46" si="15">B45/B44</f>
        <v>9.7744360902255634E-2</v>
      </c>
      <c r="C46" s="51">
        <f t="shared" ref="C46:D46" si="16">C45/C44</f>
        <v>0.11594202898550725</v>
      </c>
      <c r="D46" s="50">
        <f t="shared" si="16"/>
        <v>0.125</v>
      </c>
      <c r="E46" s="51">
        <f t="shared" ref="E46:G46" si="17">E45/E44</f>
        <v>0.14659685863874344</v>
      </c>
      <c r="F46" s="50">
        <f t="shared" si="17"/>
        <v>0.14150943396226415</v>
      </c>
      <c r="G46" s="51">
        <f t="shared" si="17"/>
        <v>0.16346153846153846</v>
      </c>
      <c r="H46" s="50" t="s">
        <v>48</v>
      </c>
      <c r="I46" s="51" t="s">
        <v>48</v>
      </c>
      <c r="J46" s="50">
        <f>J45/J44</f>
        <v>0.11791730474732007</v>
      </c>
      <c r="K46" s="51">
        <f>K45/K44</f>
        <v>0.14820359281437126</v>
      </c>
    </row>
    <row r="47" spans="1:14" ht="28.5" x14ac:dyDescent="0.2">
      <c r="A47" s="74" t="s">
        <v>26</v>
      </c>
      <c r="B47" s="48">
        <f>B35-B59</f>
        <v>3</v>
      </c>
      <c r="C47" s="49">
        <f>C35-C59</f>
        <v>3</v>
      </c>
      <c r="D47" s="48" t="s">
        <v>48</v>
      </c>
      <c r="E47" s="49" t="s">
        <v>48</v>
      </c>
      <c r="F47" s="45" t="s">
        <v>48</v>
      </c>
      <c r="G47" s="49" t="s">
        <v>48</v>
      </c>
      <c r="H47" s="45" t="s">
        <v>48</v>
      </c>
      <c r="I47" s="49">
        <v>-1</v>
      </c>
      <c r="J47" s="66">
        <f t="shared" ref="J47:K49" si="18">SUM(H47,F47,D47,B47)</f>
        <v>3</v>
      </c>
      <c r="K47" s="49">
        <f t="shared" si="18"/>
        <v>2</v>
      </c>
    </row>
    <row r="48" spans="1:14" ht="14.25" x14ac:dyDescent="0.2">
      <c r="A48" s="6" t="s">
        <v>56</v>
      </c>
      <c r="B48" s="48">
        <f>B45+B47</f>
        <v>42</v>
      </c>
      <c r="C48" s="72">
        <f>C45+C47</f>
        <v>51</v>
      </c>
      <c r="D48" s="48">
        <f>D45</f>
        <v>23</v>
      </c>
      <c r="E48" s="72">
        <f t="shared" ref="E48:H48" si="19">E45</f>
        <v>28</v>
      </c>
      <c r="F48" s="48">
        <f t="shared" si="19"/>
        <v>15</v>
      </c>
      <c r="G48" s="72">
        <f t="shared" si="19"/>
        <v>17</v>
      </c>
      <c r="H48" s="71">
        <f t="shared" si="19"/>
        <v>0</v>
      </c>
      <c r="I48" s="72">
        <v>5</v>
      </c>
      <c r="J48" s="66">
        <f t="shared" si="18"/>
        <v>80</v>
      </c>
      <c r="K48" s="72">
        <f t="shared" si="18"/>
        <v>101</v>
      </c>
    </row>
    <row r="49" spans="1:11" ht="14.25" x14ac:dyDescent="0.2">
      <c r="A49" s="6" t="s">
        <v>57</v>
      </c>
      <c r="B49" s="71">
        <f t="shared" ref="B49:I49" si="20">B37-B61</f>
        <v>29</v>
      </c>
      <c r="C49" s="49">
        <f t="shared" si="20"/>
        <v>10</v>
      </c>
      <c r="D49" s="71">
        <f t="shared" si="20"/>
        <v>7</v>
      </c>
      <c r="E49" s="49">
        <f t="shared" si="20"/>
        <v>9</v>
      </c>
      <c r="F49" s="71">
        <f t="shared" si="20"/>
        <v>5</v>
      </c>
      <c r="G49" s="49">
        <f t="shared" si="20"/>
        <v>4</v>
      </c>
      <c r="H49" s="71">
        <f t="shared" si="20"/>
        <v>1</v>
      </c>
      <c r="I49" s="49">
        <f t="shared" si="20"/>
        <v>0</v>
      </c>
      <c r="J49" s="66">
        <f t="shared" si="18"/>
        <v>42</v>
      </c>
      <c r="K49" s="49">
        <f t="shared" si="18"/>
        <v>23</v>
      </c>
    </row>
    <row r="50" spans="1:11" ht="14.25" x14ac:dyDescent="0.2">
      <c r="A50" s="41" t="s">
        <v>77</v>
      </c>
      <c r="B50" s="48">
        <v>3799</v>
      </c>
      <c r="C50" s="49">
        <v>3662</v>
      </c>
      <c r="D50" s="48">
        <v>949</v>
      </c>
      <c r="E50" s="49">
        <v>855</v>
      </c>
      <c r="F50" s="48">
        <v>701</v>
      </c>
      <c r="G50" s="49">
        <v>660</v>
      </c>
      <c r="H50" s="48">
        <v>124</v>
      </c>
      <c r="I50" s="49">
        <v>110</v>
      </c>
      <c r="J50" s="48">
        <v>5573</v>
      </c>
      <c r="K50" s="49">
        <v>5287</v>
      </c>
    </row>
    <row r="51" spans="1:11" ht="15.75" x14ac:dyDescent="0.25">
      <c r="A51" s="131"/>
      <c r="B51" s="131"/>
      <c r="C51" s="131"/>
      <c r="D51" s="131"/>
      <c r="E51" s="131"/>
      <c r="F51" s="132"/>
      <c r="G51" s="132"/>
      <c r="K51" s="76"/>
    </row>
    <row r="52" spans="1:11" x14ac:dyDescent="0.2">
      <c r="A52" s="1"/>
      <c r="B52" s="106"/>
      <c r="C52" s="106"/>
      <c r="D52" s="106"/>
      <c r="E52" s="106"/>
      <c r="F52" s="107"/>
      <c r="G52" s="107"/>
      <c r="H52" s="107"/>
      <c r="I52" s="107"/>
      <c r="J52" s="107"/>
      <c r="K52" s="106"/>
    </row>
    <row r="53" spans="1:11" ht="15" x14ac:dyDescent="0.25">
      <c r="A53" s="44" t="s">
        <v>58</v>
      </c>
      <c r="B53" s="76"/>
      <c r="C53" s="76"/>
      <c r="D53" s="76"/>
      <c r="E53" s="76"/>
      <c r="K53" s="76"/>
    </row>
    <row r="54" spans="1:11" ht="15" x14ac:dyDescent="0.25">
      <c r="A54" s="27" t="s">
        <v>2</v>
      </c>
      <c r="B54" s="239" t="s">
        <v>60</v>
      </c>
      <c r="C54" s="240"/>
      <c r="D54" s="233" t="s">
        <v>62</v>
      </c>
      <c r="E54" s="234"/>
      <c r="F54" s="233" t="s">
        <v>51</v>
      </c>
      <c r="G54" s="234"/>
      <c r="H54" s="233" t="s">
        <v>52</v>
      </c>
      <c r="I54" s="234"/>
      <c r="J54" s="233" t="s">
        <v>53</v>
      </c>
      <c r="K54" s="234"/>
    </row>
    <row r="55" spans="1:11" ht="15.75" thickBot="1" x14ac:dyDescent="0.3">
      <c r="A55" s="43"/>
      <c r="B55" s="46" t="s">
        <v>58</v>
      </c>
      <c r="C55" s="47" t="s">
        <v>68</v>
      </c>
      <c r="D55" s="46" t="s">
        <v>58</v>
      </c>
      <c r="E55" s="47" t="s">
        <v>68</v>
      </c>
      <c r="F55" s="46" t="s">
        <v>58</v>
      </c>
      <c r="G55" s="47" t="s">
        <v>68</v>
      </c>
      <c r="H55" s="46" t="s">
        <v>58</v>
      </c>
      <c r="I55" s="47" t="s">
        <v>68</v>
      </c>
      <c r="J55" s="46" t="s">
        <v>58</v>
      </c>
      <c r="K55" s="47" t="s">
        <v>9</v>
      </c>
    </row>
    <row r="56" spans="1:11" ht="14.25" x14ac:dyDescent="0.2">
      <c r="A56" s="42" t="s">
        <v>54</v>
      </c>
      <c r="B56" s="71">
        <v>400</v>
      </c>
      <c r="C56" s="72">
        <v>415</v>
      </c>
      <c r="D56" s="66">
        <v>171</v>
      </c>
      <c r="E56" s="72">
        <v>178</v>
      </c>
      <c r="F56" s="66">
        <v>106</v>
      </c>
      <c r="G56" s="72">
        <v>95</v>
      </c>
      <c r="H56" s="66">
        <v>-34</v>
      </c>
      <c r="I56" s="72">
        <v>-45</v>
      </c>
      <c r="J56" s="66">
        <f>SUM(H56,F56,D56,B56)</f>
        <v>643</v>
      </c>
      <c r="K56" s="49">
        <v>643</v>
      </c>
    </row>
    <row r="57" spans="1:11" ht="28.5" x14ac:dyDescent="0.2">
      <c r="A57" s="41" t="s">
        <v>63</v>
      </c>
      <c r="B57" s="71">
        <v>36</v>
      </c>
      <c r="C57" s="72">
        <v>47</v>
      </c>
      <c r="D57" s="71">
        <v>21</v>
      </c>
      <c r="E57" s="72">
        <v>28</v>
      </c>
      <c r="F57" s="71">
        <v>14</v>
      </c>
      <c r="G57" s="72">
        <v>13</v>
      </c>
      <c r="H57" s="71">
        <v>4</v>
      </c>
      <c r="I57" s="72">
        <v>1</v>
      </c>
      <c r="J57" s="66">
        <f>SUM(H57,F57,D57,B57)</f>
        <v>75</v>
      </c>
      <c r="K57" s="49">
        <v>89</v>
      </c>
    </row>
    <row r="58" spans="1:11" ht="14.25" x14ac:dyDescent="0.2">
      <c r="A58" s="98" t="s">
        <v>55</v>
      </c>
      <c r="B58" s="50">
        <f t="shared" ref="B58:G58" si="21">B57/B56</f>
        <v>0.09</v>
      </c>
      <c r="C58" s="51">
        <f t="shared" si="21"/>
        <v>0.11325301204819277</v>
      </c>
      <c r="D58" s="50">
        <f t="shared" si="21"/>
        <v>0.12280701754385964</v>
      </c>
      <c r="E58" s="51">
        <f t="shared" si="21"/>
        <v>0.15730337078651685</v>
      </c>
      <c r="F58" s="50">
        <f t="shared" si="21"/>
        <v>0.13207547169811321</v>
      </c>
      <c r="G58" s="51">
        <f t="shared" si="21"/>
        <v>0.1368421052631579</v>
      </c>
      <c r="H58" s="50" t="s">
        <v>48</v>
      </c>
      <c r="I58" s="51" t="s">
        <v>48</v>
      </c>
      <c r="J58" s="50">
        <f>J57/J56</f>
        <v>0.1166407465007776</v>
      </c>
      <c r="K58" s="51">
        <f>K57/K56</f>
        <v>0.13841368584758942</v>
      </c>
    </row>
    <row r="59" spans="1:11" ht="28.5" x14ac:dyDescent="0.2">
      <c r="A59" s="74" t="s">
        <v>26</v>
      </c>
      <c r="B59" s="48">
        <v>2</v>
      </c>
      <c r="C59" s="49">
        <v>3</v>
      </c>
      <c r="D59" s="48" t="s">
        <v>48</v>
      </c>
      <c r="E59" s="49" t="s">
        <v>48</v>
      </c>
      <c r="F59" s="45" t="s">
        <v>48</v>
      </c>
      <c r="G59" s="49" t="s">
        <v>48</v>
      </c>
      <c r="H59" s="45" t="s">
        <v>48</v>
      </c>
      <c r="I59" s="49" t="s">
        <v>48</v>
      </c>
      <c r="J59" s="66">
        <f>SUM(H59,F59,D59,B59)</f>
        <v>2</v>
      </c>
      <c r="K59" s="49">
        <f>SUM(I59,G59,E59,C59)</f>
        <v>3</v>
      </c>
    </row>
    <row r="60" spans="1:11" ht="14.25" x14ac:dyDescent="0.2">
      <c r="A60" s="6" t="s">
        <v>56</v>
      </c>
      <c r="B60" s="48">
        <f>B59+B57</f>
        <v>38</v>
      </c>
      <c r="C60" s="72">
        <v>50</v>
      </c>
      <c r="D60" s="48">
        <v>21</v>
      </c>
      <c r="E60" s="72">
        <v>28</v>
      </c>
      <c r="F60" s="48">
        <v>14</v>
      </c>
      <c r="G60" s="72">
        <f>G57+IF(G59&lt;&gt;"-",G59,0)</f>
        <v>13</v>
      </c>
      <c r="H60" s="71">
        <v>4</v>
      </c>
      <c r="I60" s="72">
        <f>I57+IF(I59&lt;&gt;"-",I59,0)</f>
        <v>1</v>
      </c>
      <c r="J60" s="66">
        <f>SUM(H60,F60,D60,B60)</f>
        <v>77</v>
      </c>
      <c r="K60" s="72">
        <v>92</v>
      </c>
    </row>
    <row r="61" spans="1:11" ht="14.25" x14ac:dyDescent="0.2">
      <c r="A61" s="6" t="s">
        <v>57</v>
      </c>
      <c r="B61" s="71">
        <v>20</v>
      </c>
      <c r="C61" s="49">
        <v>10</v>
      </c>
      <c r="D61" s="71">
        <v>9</v>
      </c>
      <c r="E61" s="49">
        <v>5</v>
      </c>
      <c r="F61" s="71">
        <v>5</v>
      </c>
      <c r="G61" s="49">
        <v>3</v>
      </c>
      <c r="H61" s="71">
        <v>0</v>
      </c>
      <c r="I61" s="49">
        <v>0</v>
      </c>
      <c r="J61" s="66">
        <f>SUM(H61,F61,D61,B61)</f>
        <v>34</v>
      </c>
      <c r="K61" s="49">
        <v>18</v>
      </c>
    </row>
    <row r="62" spans="1:11" ht="14.25" x14ac:dyDescent="0.2">
      <c r="A62" s="41" t="s">
        <v>69</v>
      </c>
      <c r="B62" s="48">
        <v>3776</v>
      </c>
      <c r="C62" s="49">
        <v>3628</v>
      </c>
      <c r="D62" s="48">
        <v>894</v>
      </c>
      <c r="E62" s="49">
        <v>848</v>
      </c>
      <c r="F62" s="48">
        <v>698</v>
      </c>
      <c r="G62" s="49">
        <v>650</v>
      </c>
      <c r="H62" s="48">
        <v>121</v>
      </c>
      <c r="I62" s="49">
        <v>109</v>
      </c>
      <c r="J62" s="48">
        <v>5489</v>
      </c>
      <c r="K62" s="49">
        <v>5235</v>
      </c>
    </row>
    <row r="63" spans="1:11" ht="15.75" x14ac:dyDescent="0.25">
      <c r="A63" s="99"/>
      <c r="B63" s="149"/>
      <c r="C63" s="99"/>
      <c r="D63" s="99"/>
      <c r="E63" s="99"/>
      <c r="F63" s="100"/>
      <c r="G63" s="100"/>
      <c r="K63" s="156"/>
    </row>
    <row r="64" spans="1:11" x14ac:dyDescent="0.2">
      <c r="A64" s="1" t="s">
        <v>59</v>
      </c>
      <c r="B64" s="106"/>
      <c r="C64" s="106"/>
      <c r="D64" s="106"/>
      <c r="E64" s="106"/>
      <c r="F64" s="107"/>
      <c r="G64" s="107"/>
      <c r="H64" s="107"/>
      <c r="I64" s="107"/>
      <c r="J64" s="107"/>
      <c r="K64" s="106"/>
    </row>
    <row r="65" spans="1:11" x14ac:dyDescent="0.2">
      <c r="A65" s="1" t="s">
        <v>64</v>
      </c>
      <c r="B65" s="106"/>
      <c r="C65" s="106"/>
      <c r="D65" s="106"/>
      <c r="E65" s="106"/>
      <c r="F65" s="107"/>
      <c r="G65" s="107"/>
      <c r="H65" s="107"/>
      <c r="I65" s="107"/>
      <c r="J65" s="107"/>
      <c r="K65" s="106"/>
    </row>
    <row r="66" spans="1:11" x14ac:dyDescent="0.2">
      <c r="A66" s="1" t="s">
        <v>67</v>
      </c>
      <c r="B66" s="106"/>
      <c r="C66" s="106"/>
      <c r="D66" s="106"/>
      <c r="E66" s="106"/>
      <c r="F66" s="107"/>
      <c r="G66" s="107"/>
      <c r="H66" s="107"/>
      <c r="I66" s="107"/>
      <c r="J66" s="107"/>
      <c r="K66" s="106"/>
    </row>
    <row r="68" spans="1:11" x14ac:dyDescent="0.2">
      <c r="B68" s="76"/>
      <c r="C68" s="76"/>
      <c r="D68" s="76"/>
      <c r="E68" s="76"/>
      <c r="K68" s="76"/>
    </row>
  </sheetData>
  <sheetProtection password="CB4D" sheet="1" objects="1" scenarios="1"/>
  <mergeCells count="28">
    <mergeCell ref="H18:I18"/>
    <mergeCell ref="J18:K18"/>
    <mergeCell ref="B6:C6"/>
    <mergeCell ref="D6:E6"/>
    <mergeCell ref="F6:G6"/>
    <mergeCell ref="H6:I6"/>
    <mergeCell ref="J6:K6"/>
    <mergeCell ref="H30:I30"/>
    <mergeCell ref="J30:K30"/>
    <mergeCell ref="H54:I54"/>
    <mergeCell ref="J54:K54"/>
    <mergeCell ref="H42:I42"/>
    <mergeCell ref="J42:K42"/>
    <mergeCell ref="A1:D1"/>
    <mergeCell ref="A2:D2"/>
    <mergeCell ref="F2:G2"/>
    <mergeCell ref="B54:C54"/>
    <mergeCell ref="D54:E54"/>
    <mergeCell ref="F54:G54"/>
    <mergeCell ref="B42:C42"/>
    <mergeCell ref="D42:E42"/>
    <mergeCell ref="F42:G42"/>
    <mergeCell ref="B30:C30"/>
    <mergeCell ref="D30:E30"/>
    <mergeCell ref="F30:G30"/>
    <mergeCell ref="B18:C18"/>
    <mergeCell ref="D18:E18"/>
    <mergeCell ref="F18:G18"/>
  </mergeCells>
  <pageMargins left="0.78740157480314965" right="0.59055118110236227" top="0.98425196850393704" bottom="0.98425196850393704" header="0.51181102362204722" footer="0.51181102362204722"/>
  <pageSetup paperSize="9" scale="64" fitToHeight="0" orientation="landscape" r:id="rId1"/>
  <headerFooter>
    <oddFooter>&amp;RFUCHS PETROLUB SE
Investor Relations
4</oddFooter>
  </headerFooter>
  <rowBreaks count="1" manualBreakCount="1">
    <brk id="40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BA37-D20E-42F1-81D8-D1603D6C4F8E}">
  <sheetPr>
    <tabColor theme="4"/>
    <pageSetUpPr fitToPage="1"/>
  </sheetPr>
  <dimension ref="A1:U15"/>
  <sheetViews>
    <sheetView zoomScale="85" zoomScaleNormal="85" zoomScaleSheetLayoutView="70" zoomScalePageLayoutView="55" workbookViewId="0">
      <selection activeCell="M33" sqref="M33"/>
    </sheetView>
  </sheetViews>
  <sheetFormatPr baseColWidth="10" defaultColWidth="11.42578125" defaultRowHeight="12.75" x14ac:dyDescent="0.2"/>
  <cols>
    <col min="1" max="1" width="33.28515625" style="106" customWidth="1"/>
    <col min="2" max="7" width="9" style="106" customWidth="1"/>
    <col min="8" max="12" width="9" style="107" customWidth="1"/>
    <col min="13" max="21" width="9" style="106" customWidth="1"/>
    <col min="22" max="16384" width="11.42578125" style="106"/>
  </cols>
  <sheetData>
    <row r="1" spans="1:21" ht="18" x14ac:dyDescent="0.25">
      <c r="A1" s="244" t="s">
        <v>0</v>
      </c>
      <c r="B1" s="244"/>
      <c r="C1" s="244"/>
      <c r="D1" s="244"/>
      <c r="E1" s="244"/>
      <c r="F1" s="244"/>
      <c r="G1" s="129"/>
    </row>
    <row r="2" spans="1:21" ht="15.75" x14ac:dyDescent="0.25">
      <c r="A2" s="128" t="s">
        <v>70</v>
      </c>
      <c r="B2" s="128"/>
      <c r="C2" s="128"/>
      <c r="D2" s="128"/>
      <c r="E2" s="128"/>
      <c r="F2" s="128"/>
      <c r="G2" s="115"/>
      <c r="H2" s="130"/>
      <c r="I2" s="130"/>
    </row>
    <row r="3" spans="1:21" ht="15.75" x14ac:dyDescent="0.25">
      <c r="A3" s="115"/>
      <c r="B3" s="115"/>
      <c r="C3" s="115"/>
      <c r="D3" s="115"/>
      <c r="E3" s="115"/>
      <c r="F3" s="115"/>
      <c r="G3" s="115"/>
      <c r="H3" s="114"/>
      <c r="I3" s="114"/>
    </row>
    <row r="4" spans="1:21" ht="15.75" x14ac:dyDescent="0.25">
      <c r="A4" s="115"/>
      <c r="B4" s="115"/>
      <c r="C4" s="115"/>
      <c r="D4" s="115"/>
      <c r="E4" s="115"/>
      <c r="F4" s="115"/>
      <c r="G4" s="115"/>
      <c r="H4" s="114"/>
      <c r="I4" s="114"/>
    </row>
    <row r="5" spans="1:21" ht="15" x14ac:dyDescent="0.25">
      <c r="A5" s="27" t="s">
        <v>2</v>
      </c>
      <c r="B5" s="241" t="s">
        <v>60</v>
      </c>
      <c r="C5" s="242"/>
      <c r="D5" s="242"/>
      <c r="E5" s="243"/>
      <c r="F5" s="241" t="s">
        <v>62</v>
      </c>
      <c r="G5" s="242"/>
      <c r="H5" s="242"/>
      <c r="I5" s="243"/>
      <c r="J5" s="241" t="s">
        <v>51</v>
      </c>
      <c r="K5" s="242"/>
      <c r="L5" s="242"/>
      <c r="M5" s="243"/>
      <c r="N5" s="241" t="s">
        <v>52</v>
      </c>
      <c r="O5" s="242"/>
      <c r="P5" s="242"/>
      <c r="Q5" s="243"/>
      <c r="R5" s="241" t="s">
        <v>53</v>
      </c>
      <c r="S5" s="242"/>
      <c r="T5" s="242"/>
      <c r="U5" s="242"/>
    </row>
    <row r="6" spans="1:21" ht="15.75" thickBot="1" x14ac:dyDescent="0.3">
      <c r="A6" s="127"/>
      <c r="B6" s="126" t="s">
        <v>4</v>
      </c>
      <c r="C6" s="126" t="s">
        <v>7</v>
      </c>
      <c r="D6" s="126" t="s">
        <v>8</v>
      </c>
      <c r="E6" s="125" t="s">
        <v>9</v>
      </c>
      <c r="F6" s="126" t="s">
        <v>4</v>
      </c>
      <c r="G6" s="126" t="s">
        <v>7</v>
      </c>
      <c r="H6" s="126" t="s">
        <v>8</v>
      </c>
      <c r="I6" s="125" t="s">
        <v>9</v>
      </c>
      <c r="J6" s="126" t="s">
        <v>4</v>
      </c>
      <c r="K6" s="126" t="s">
        <v>7</v>
      </c>
      <c r="L6" s="126" t="s">
        <v>8</v>
      </c>
      <c r="M6" s="125" t="s">
        <v>9</v>
      </c>
      <c r="N6" s="126" t="s">
        <v>4</v>
      </c>
      <c r="O6" s="126" t="s">
        <v>7</v>
      </c>
      <c r="P6" s="126" t="s">
        <v>8</v>
      </c>
      <c r="Q6" s="125" t="s">
        <v>9</v>
      </c>
      <c r="R6" s="126" t="s">
        <v>4</v>
      </c>
      <c r="S6" s="126" t="s">
        <v>7</v>
      </c>
      <c r="T6" s="126" t="s">
        <v>8</v>
      </c>
      <c r="U6" s="125" t="s">
        <v>9</v>
      </c>
    </row>
    <row r="7" spans="1:21" ht="28.5" x14ac:dyDescent="0.2">
      <c r="A7" s="42" t="s">
        <v>54</v>
      </c>
      <c r="B7" s="71">
        <v>381</v>
      </c>
      <c r="C7" s="71">
        <v>408</v>
      </c>
      <c r="D7" s="71">
        <v>414</v>
      </c>
      <c r="E7" s="123">
        <v>415</v>
      </c>
      <c r="F7" s="122">
        <v>164</v>
      </c>
      <c r="G7" s="72">
        <v>173</v>
      </c>
      <c r="H7" s="72">
        <v>191</v>
      </c>
      <c r="I7" s="124">
        <v>178</v>
      </c>
      <c r="J7" s="116">
        <v>105</v>
      </c>
      <c r="K7" s="71">
        <v>105</v>
      </c>
      <c r="L7" s="71">
        <v>104</v>
      </c>
      <c r="M7" s="123">
        <v>95</v>
      </c>
      <c r="N7" s="122">
        <v>-36</v>
      </c>
      <c r="O7" s="72">
        <v>-44</v>
      </c>
      <c r="P7" s="72">
        <v>-41</v>
      </c>
      <c r="Q7" s="72">
        <v>-45</v>
      </c>
      <c r="R7" s="116">
        <v>614</v>
      </c>
      <c r="S7" s="71">
        <v>642</v>
      </c>
      <c r="T7" s="71">
        <v>668</v>
      </c>
      <c r="U7" s="71">
        <v>643</v>
      </c>
    </row>
    <row r="8" spans="1:21" ht="28.5" x14ac:dyDescent="0.2">
      <c r="A8" s="41" t="s">
        <v>25</v>
      </c>
      <c r="B8" s="71">
        <v>44</v>
      </c>
      <c r="C8" s="71">
        <v>46</v>
      </c>
      <c r="D8" s="71">
        <v>48</v>
      </c>
      <c r="E8" s="71">
        <v>47</v>
      </c>
      <c r="F8" s="122">
        <v>22</v>
      </c>
      <c r="G8" s="72">
        <v>24</v>
      </c>
      <c r="H8" s="72">
        <v>28</v>
      </c>
      <c r="I8" s="72">
        <v>28</v>
      </c>
      <c r="J8" s="116">
        <v>14</v>
      </c>
      <c r="K8" s="71">
        <v>15</v>
      </c>
      <c r="L8" s="71">
        <v>17</v>
      </c>
      <c r="M8" s="71">
        <v>13</v>
      </c>
      <c r="N8" s="122">
        <v>1</v>
      </c>
      <c r="O8" s="72">
        <v>3</v>
      </c>
      <c r="P8" s="72">
        <v>6</v>
      </c>
      <c r="Q8" s="72">
        <v>1</v>
      </c>
      <c r="R8" s="116">
        <v>81</v>
      </c>
      <c r="S8" s="71">
        <v>88</v>
      </c>
      <c r="T8" s="71">
        <v>99</v>
      </c>
      <c r="U8" s="71">
        <v>89</v>
      </c>
    </row>
    <row r="9" spans="1:21" ht="14.25" x14ac:dyDescent="0.2">
      <c r="A9" s="98" t="s">
        <v>55</v>
      </c>
      <c r="B9" s="50">
        <f t="shared" ref="B9:M9" si="0">B8/B7</f>
        <v>0.11548556430446194</v>
      </c>
      <c r="C9" s="50">
        <f t="shared" si="0"/>
        <v>0.11274509803921569</v>
      </c>
      <c r="D9" s="50">
        <f>D8/D7</f>
        <v>0.11594202898550725</v>
      </c>
      <c r="E9" s="50">
        <f>E8/E7</f>
        <v>0.11325301204819277</v>
      </c>
      <c r="F9" s="121">
        <f t="shared" si="0"/>
        <v>0.13414634146341464</v>
      </c>
      <c r="G9" s="120">
        <f t="shared" si="0"/>
        <v>0.13872832369942195</v>
      </c>
      <c r="H9" s="120">
        <f t="shared" si="0"/>
        <v>0.14659685863874344</v>
      </c>
      <c r="I9" s="120">
        <f t="shared" si="0"/>
        <v>0.15730337078651685</v>
      </c>
      <c r="J9" s="119">
        <f t="shared" si="0"/>
        <v>0.13333333333333333</v>
      </c>
      <c r="K9" s="50">
        <f t="shared" si="0"/>
        <v>0.14285714285714285</v>
      </c>
      <c r="L9" s="50">
        <f t="shared" si="0"/>
        <v>0.16346153846153846</v>
      </c>
      <c r="M9" s="50">
        <f t="shared" si="0"/>
        <v>0.1368421052631579</v>
      </c>
      <c r="N9" s="121" t="s">
        <v>48</v>
      </c>
      <c r="O9" s="120" t="s">
        <v>48</v>
      </c>
      <c r="P9" s="120" t="s">
        <v>48</v>
      </c>
      <c r="Q9" s="120" t="s">
        <v>48</v>
      </c>
      <c r="R9" s="119">
        <f>R8/R7</f>
        <v>0.13192182410423453</v>
      </c>
      <c r="S9" s="50">
        <f>S8/S7</f>
        <v>0.13707165109034267</v>
      </c>
      <c r="T9" s="50">
        <f>T8/T7</f>
        <v>0.14820359281437126</v>
      </c>
      <c r="U9" s="50">
        <f>U8/U7</f>
        <v>0.13841368584758942</v>
      </c>
    </row>
    <row r="10" spans="1:21" ht="28.5" x14ac:dyDescent="0.2">
      <c r="A10" s="74" t="s">
        <v>26</v>
      </c>
      <c r="B10" s="48">
        <v>5</v>
      </c>
      <c r="C10" s="48">
        <v>15</v>
      </c>
      <c r="D10" s="48">
        <v>3</v>
      </c>
      <c r="E10" s="48">
        <v>3</v>
      </c>
      <c r="F10" s="117" t="s">
        <v>48</v>
      </c>
      <c r="G10" s="49" t="s">
        <v>48</v>
      </c>
      <c r="H10" s="49" t="s">
        <v>48</v>
      </c>
      <c r="I10" s="49" t="s">
        <v>48</v>
      </c>
      <c r="J10" s="118" t="s">
        <v>48</v>
      </c>
      <c r="K10" s="48" t="s">
        <v>48</v>
      </c>
      <c r="L10" s="48" t="s">
        <v>48</v>
      </c>
      <c r="M10" s="48" t="s">
        <v>48</v>
      </c>
      <c r="N10" s="117">
        <v>0</v>
      </c>
      <c r="O10" s="49">
        <v>1</v>
      </c>
      <c r="P10" s="49">
        <v>-1</v>
      </c>
      <c r="Q10" s="49">
        <v>0</v>
      </c>
      <c r="R10" s="118">
        <v>5</v>
      </c>
      <c r="S10" s="48">
        <v>16</v>
      </c>
      <c r="T10" s="48">
        <v>2</v>
      </c>
      <c r="U10" s="48">
        <v>3</v>
      </c>
    </row>
    <row r="11" spans="1:21" ht="14.25" x14ac:dyDescent="0.2">
      <c r="A11" s="6" t="s">
        <v>56</v>
      </c>
      <c r="B11" s="71">
        <v>49</v>
      </c>
      <c r="C11" s="71">
        <v>61</v>
      </c>
      <c r="D11" s="71">
        <v>51</v>
      </c>
      <c r="E11" s="71">
        <v>50</v>
      </c>
      <c r="F11" s="117">
        <v>22</v>
      </c>
      <c r="G11" s="49">
        <v>24</v>
      </c>
      <c r="H11" s="49">
        <v>28</v>
      </c>
      <c r="I11" s="49">
        <v>28</v>
      </c>
      <c r="J11" s="116">
        <v>14</v>
      </c>
      <c r="K11" s="71">
        <v>15</v>
      </c>
      <c r="L11" s="71">
        <v>17</v>
      </c>
      <c r="M11" s="71">
        <v>13</v>
      </c>
      <c r="N11" s="117">
        <v>1</v>
      </c>
      <c r="O11" s="49">
        <v>4</v>
      </c>
      <c r="P11" s="49">
        <v>5</v>
      </c>
      <c r="Q11" s="49">
        <v>1</v>
      </c>
      <c r="R11" s="116">
        <v>86</v>
      </c>
      <c r="S11" s="71">
        <v>104</v>
      </c>
      <c r="T11" s="71">
        <v>101</v>
      </c>
      <c r="U11" s="71">
        <v>92</v>
      </c>
    </row>
    <row r="12" spans="1:21" ht="14.25" x14ac:dyDescent="0.2">
      <c r="A12" s="98" t="s">
        <v>55</v>
      </c>
      <c r="B12" s="50">
        <f>B11/B7</f>
        <v>0.12860892388451445</v>
      </c>
      <c r="C12" s="50">
        <f>C11/C7</f>
        <v>0.14950980392156862</v>
      </c>
      <c r="D12" s="50">
        <f t="shared" ref="D12:U12" si="1">D11/D7</f>
        <v>0.12318840579710146</v>
      </c>
      <c r="E12" s="50">
        <f t="shared" si="1"/>
        <v>0.12048192771084337</v>
      </c>
      <c r="F12" s="121">
        <f t="shared" si="1"/>
        <v>0.13414634146341464</v>
      </c>
      <c r="G12" s="120">
        <f t="shared" si="1"/>
        <v>0.13872832369942195</v>
      </c>
      <c r="H12" s="120">
        <f t="shared" si="1"/>
        <v>0.14659685863874344</v>
      </c>
      <c r="I12" s="120">
        <f t="shared" si="1"/>
        <v>0.15730337078651685</v>
      </c>
      <c r="J12" s="119">
        <f t="shared" si="1"/>
        <v>0.13333333333333333</v>
      </c>
      <c r="K12" s="50">
        <f t="shared" si="1"/>
        <v>0.14285714285714285</v>
      </c>
      <c r="L12" s="50">
        <f t="shared" si="1"/>
        <v>0.16346153846153846</v>
      </c>
      <c r="M12" s="50">
        <f t="shared" si="1"/>
        <v>0.1368421052631579</v>
      </c>
      <c r="N12" s="121" t="s">
        <v>48</v>
      </c>
      <c r="O12" s="120" t="s">
        <v>48</v>
      </c>
      <c r="P12" s="120" t="s">
        <v>48</v>
      </c>
      <c r="Q12" s="120" t="s">
        <v>48</v>
      </c>
      <c r="R12" s="119">
        <f t="shared" si="1"/>
        <v>0.14006514657980457</v>
      </c>
      <c r="S12" s="50">
        <f t="shared" si="1"/>
        <v>0.16199376947040497</v>
      </c>
      <c r="T12" s="50">
        <f t="shared" si="1"/>
        <v>0.15119760479041916</v>
      </c>
      <c r="U12" s="50">
        <f t="shared" si="1"/>
        <v>0.14307931570762053</v>
      </c>
    </row>
    <row r="13" spans="1:21" x14ac:dyDescent="0.2">
      <c r="A13" s="107"/>
    </row>
    <row r="14" spans="1:21" x14ac:dyDescent="0.2">
      <c r="A14" s="107"/>
    </row>
    <row r="15" spans="1:21" x14ac:dyDescent="0.2">
      <c r="A15" s="107"/>
    </row>
  </sheetData>
  <sheetProtection password="CB4D" sheet="1" objects="1" scenarios="1"/>
  <mergeCells count="6">
    <mergeCell ref="N5:Q5"/>
    <mergeCell ref="R5:U5"/>
    <mergeCell ref="A1:F1"/>
    <mergeCell ref="B5:E5"/>
    <mergeCell ref="F5:I5"/>
    <mergeCell ref="J5:M5"/>
  </mergeCells>
  <pageMargins left="0.78740157480314965" right="0.59055118110236227" top="0.98425196850393704" bottom="0.98425196850393704" header="0.51181102362204722" footer="0.51181102362204722"/>
  <pageSetup paperSize="9" scale="62" fitToHeight="0" orientation="landscape" r:id="rId1"/>
  <headerFooter>
    <oddFooter>&amp;RFUCHS PETROLUB SE
Investor Relations
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A1ED08996DA4E8C7AEA2A85F63621" ma:contentTypeVersion="10" ma:contentTypeDescription="Create a new document." ma:contentTypeScope="" ma:versionID="4e434a7b3bb0c6e1c725f600812ae7f8">
  <xsd:schema xmlns:xsd="http://www.w3.org/2001/XMLSchema" xmlns:xs="http://www.w3.org/2001/XMLSchema" xmlns:p="http://schemas.microsoft.com/office/2006/metadata/properties" xmlns:ns2="b0bcf1e9-e461-470a-bb88-762ecdddcc59" xmlns:ns3="ae4181c4-cae7-460b-b80c-2a12971a4356" targetNamespace="http://schemas.microsoft.com/office/2006/metadata/properties" ma:root="true" ma:fieldsID="073a1ed636a9b8e4647894aae6ef33e5" ns2:_="" ns3:_="">
    <xsd:import namespace="b0bcf1e9-e461-470a-bb88-762ecdddcc59"/>
    <xsd:import namespace="ae4181c4-cae7-460b-b80c-2a12971a43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F64C23-AA1B-45EC-B017-71B2C7332D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422DDE-09F1-4DAB-8961-BA47F325AAAB}">
  <ds:schemaRefs>
    <ds:schemaRef ds:uri="http://schemas.microsoft.com/office/2006/metadata/properties"/>
    <ds:schemaRef ds:uri="ae4181c4-cae7-460b-b80c-2a12971a435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b0bcf1e9-e461-470a-bb88-762ecdddcc59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C0F9DA7-6827-4CB4-9D64-A87C9684108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Tabelle1</vt:lpstr>
      <vt:lpstr>Income Statement</vt:lpstr>
      <vt:lpstr>Sales Revenues by Region</vt:lpstr>
      <vt:lpstr>Segments</vt:lpstr>
      <vt:lpstr>Adjusted Segments 2018</vt:lpstr>
      <vt:lpstr>'Adjusted Segments 2018'!Druckbereich</vt:lpstr>
      <vt:lpstr>'Income Statement'!Druckbereich</vt:lpstr>
      <vt:lpstr>'Sales Revenues by Region'!Druckbereich</vt:lpstr>
      <vt:lpstr>Segments!Druckbereich</vt:lpstr>
      <vt:lpstr>Tabelle1!Druckbereich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Altmann, Thomas</dc:creator>
  <cp:keywords/>
  <dc:description/>
  <cp:lastModifiedBy>Altmann, Thomas (Mannheim)</cp:lastModifiedBy>
  <cp:revision/>
  <cp:lastPrinted>2019-10-28T16:11:46Z</cp:lastPrinted>
  <dcterms:created xsi:type="dcterms:W3CDTF">2016-03-07T14:42:29Z</dcterms:created>
  <dcterms:modified xsi:type="dcterms:W3CDTF">2019-10-29T09:44:44Z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  <property fmtid="{D5CDD505-2E9C-101B-9397-08002B2CF9AE}" pid="3" name="AuthorIds_UIVersion_2048">
    <vt:lpwstr>16</vt:lpwstr>
  </property>
  <property fmtid="{D5CDD505-2E9C-101B-9397-08002B2CF9AE}" pid="4" name="AuthorIds_UIVersion_3584">
    <vt:lpwstr>6</vt:lpwstr>
  </property>
  <property fmtid="{D5CDD505-2E9C-101B-9397-08002B2CF9AE}" pid="5" name="AuthorIds_UIVersion_4608">
    <vt:lpwstr>6</vt:lpwstr>
  </property>
  <property fmtid="{D5CDD505-2E9C-101B-9397-08002B2CF9AE}" pid="6" name="AuthorIds_UIVersion_512">
    <vt:lpwstr>6</vt:lpwstr>
  </property>
  <property fmtid="{D5CDD505-2E9C-101B-9397-08002B2CF9AE}" pid="7" name="AuthorIds_UIVersion_6144">
    <vt:lpwstr>16</vt:lpwstr>
  </property>
</Properties>
</file>