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2/9M 2022/Factsheet/"/>
    </mc:Choice>
  </mc:AlternateContent>
  <xr:revisionPtr revIDLastSave="32" documentId="8_{5D00416E-DB98-498A-ABB2-72802F6F1874}" xr6:coauthVersionLast="47" xr6:coauthVersionMax="47" xr10:uidLastSave="{0F79BF8C-F30E-413E-8629-CD9504E132B6}"/>
  <bookViews>
    <workbookView xWindow="28680" yWindow="-1875" windowWidth="29040" windowHeight="15840" activeTab="1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Statement'!$A$1:$Q$31</definedName>
    <definedName name="_xlnm.Print_Area" localSheetId="2">'Sales Revenues by Region'!$A$1:$K$110</definedName>
    <definedName name="_xlnm.Print_Area" localSheetId="3">Segments!$A$1:$K$148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3" l="1"/>
  <c r="J20" i="13"/>
  <c r="K11" i="13"/>
  <c r="E19" i="13" l="1"/>
  <c r="K19" i="13"/>
  <c r="K20" i="13"/>
  <c r="K21" i="13"/>
  <c r="K22" i="13"/>
  <c r="K23" i="13"/>
  <c r="K24" i="13"/>
  <c r="K18" i="13"/>
  <c r="I19" i="13"/>
  <c r="I20" i="13"/>
  <c r="I21" i="13"/>
  <c r="I22" i="13"/>
  <c r="I23" i="13"/>
  <c r="I24" i="13"/>
  <c r="I18" i="13"/>
  <c r="E20" i="13"/>
  <c r="E21" i="13"/>
  <c r="E22" i="13"/>
  <c r="E23" i="13"/>
  <c r="E24" i="13"/>
  <c r="E18" i="13"/>
  <c r="C24" i="13"/>
  <c r="D24" i="13"/>
  <c r="F24" i="13"/>
  <c r="G24" i="13"/>
  <c r="H24" i="13"/>
  <c r="J24" i="13"/>
  <c r="B24" i="13"/>
  <c r="B22" i="13"/>
  <c r="G20" i="13"/>
  <c r="G19" i="13"/>
  <c r="G21" i="13"/>
  <c r="G22" i="13"/>
  <c r="G23" i="13"/>
  <c r="G18" i="13"/>
  <c r="F22" i="13"/>
  <c r="F20" i="13"/>
  <c r="C20" i="13"/>
  <c r="K7" i="13"/>
  <c r="J92" i="13"/>
  <c r="J91" i="13"/>
  <c r="J23" i="13"/>
  <c r="J22" i="13"/>
  <c r="H23" i="13"/>
  <c r="H22" i="13"/>
  <c r="F23" i="13"/>
  <c r="D23" i="13"/>
  <c r="D22" i="13"/>
  <c r="B132" i="13"/>
  <c r="B23" i="13"/>
  <c r="B21" i="13"/>
  <c r="J18" i="13"/>
  <c r="H18" i="13"/>
  <c r="D20" i="13"/>
  <c r="B20" i="13"/>
  <c r="F19" i="13"/>
  <c r="D19" i="13"/>
  <c r="B19" i="13"/>
  <c r="J19" i="13" s="1"/>
  <c r="F18" i="13"/>
  <c r="D18" i="13"/>
  <c r="B18" i="13"/>
  <c r="C9" i="13"/>
  <c r="D9" i="13"/>
  <c r="E9" i="13"/>
  <c r="F9" i="13"/>
  <c r="G9" i="13"/>
  <c r="B9" i="13"/>
  <c r="B90" i="13"/>
  <c r="K13" i="13"/>
  <c r="J13" i="13"/>
  <c r="K12" i="13"/>
  <c r="J12" i="13"/>
  <c r="J11" i="13"/>
  <c r="K8" i="13"/>
  <c r="J8" i="13"/>
  <c r="K9" i="13" l="1"/>
  <c r="J9" i="13"/>
  <c r="I42" i="13"/>
  <c r="I43" i="13"/>
  <c r="G43" i="13"/>
  <c r="E43" i="13"/>
  <c r="K35" i="13"/>
  <c r="K46" i="13" s="1"/>
  <c r="D46" i="13"/>
  <c r="F46" i="13"/>
  <c r="H46" i="13"/>
  <c r="B46" i="13"/>
  <c r="K34" i="13"/>
  <c r="K33" i="13"/>
  <c r="K30" i="13"/>
  <c r="K29" i="13"/>
  <c r="J35" i="13"/>
  <c r="J46" i="13" s="1"/>
  <c r="H45" i="13"/>
  <c r="H44" i="13"/>
  <c r="H41" i="13"/>
  <c r="H40" i="13"/>
  <c r="F40" i="13"/>
  <c r="F45" i="13"/>
  <c r="F44" i="13"/>
  <c r="F41" i="13"/>
  <c r="D41" i="13"/>
  <c r="D44" i="13"/>
  <c r="D45" i="13"/>
  <c r="D40" i="13"/>
  <c r="B41" i="13"/>
  <c r="B43" i="13"/>
  <c r="B44" i="13"/>
  <c r="B45" i="13"/>
  <c r="B40" i="13"/>
  <c r="J34" i="13"/>
  <c r="J33" i="13"/>
  <c r="J30" i="13"/>
  <c r="J29" i="13"/>
  <c r="K58" i="13"/>
  <c r="J58" i="13"/>
  <c r="K57" i="13"/>
  <c r="J57" i="13"/>
  <c r="K56" i="13"/>
  <c r="J56" i="13"/>
  <c r="K53" i="13"/>
  <c r="J53" i="13"/>
  <c r="K52" i="13"/>
  <c r="J52" i="13"/>
  <c r="J64" i="13"/>
  <c r="K64" i="13"/>
  <c r="J65" i="13"/>
  <c r="K65" i="13"/>
  <c r="B66" i="13"/>
  <c r="C66" i="13"/>
  <c r="D66" i="13"/>
  <c r="E66" i="13"/>
  <c r="F66" i="13"/>
  <c r="G66" i="13"/>
  <c r="J68" i="13"/>
  <c r="K68" i="13"/>
  <c r="J69" i="13"/>
  <c r="K69" i="13"/>
  <c r="J70" i="13"/>
  <c r="K70" i="13"/>
  <c r="J40" i="13" l="1"/>
  <c r="B42" i="13"/>
  <c r="F42" i="13"/>
  <c r="J44" i="13"/>
  <c r="J41" i="13"/>
  <c r="D42" i="13"/>
  <c r="K31" i="13"/>
  <c r="J45" i="13"/>
  <c r="J31" i="13"/>
  <c r="K66" i="13"/>
  <c r="K54" i="13"/>
  <c r="J54" i="13"/>
  <c r="J66" i="13"/>
  <c r="C82" i="13"/>
  <c r="D82" i="13"/>
  <c r="E82" i="13"/>
  <c r="F82" i="13"/>
  <c r="G82" i="13"/>
  <c r="H82" i="13"/>
  <c r="I82" i="13"/>
  <c r="J82" i="13"/>
  <c r="K82" i="13"/>
  <c r="B82" i="13"/>
  <c r="B106" i="13"/>
  <c r="J42" i="13" l="1"/>
  <c r="J107" i="13"/>
  <c r="J94" i="13" s="1"/>
  <c r="B94" i="13" l="1"/>
  <c r="K91" i="13" l="1"/>
  <c r="K79" i="13" s="1"/>
  <c r="J79" i="13"/>
  <c r="I94" i="13"/>
  <c r="I93" i="13"/>
  <c r="I81" i="13" s="1"/>
  <c r="I92" i="13"/>
  <c r="I80" i="13" s="1"/>
  <c r="I89" i="13"/>
  <c r="I77" i="13" s="1"/>
  <c r="H94" i="13"/>
  <c r="H93" i="13"/>
  <c r="H81" i="13" s="1"/>
  <c r="H92" i="13"/>
  <c r="H80" i="13" s="1"/>
  <c r="H89" i="13"/>
  <c r="H77" i="13" s="1"/>
  <c r="G94" i="13"/>
  <c r="E94" i="13"/>
  <c r="E93" i="13"/>
  <c r="E81" i="13" s="1"/>
  <c r="F94" i="13"/>
  <c r="F93" i="13"/>
  <c r="F81" i="13" s="1"/>
  <c r="D94" i="13"/>
  <c r="C94" i="13"/>
  <c r="H101" i="13" l="1"/>
  <c r="H88" i="13" s="1"/>
  <c r="H76" i="13" s="1"/>
  <c r="K107" i="13"/>
  <c r="K94" i="13" s="1"/>
  <c r="I101" i="13"/>
  <c r="I88" i="13" s="1"/>
  <c r="I76" i="13" s="1"/>
  <c r="G105" i="13"/>
  <c r="G92" i="13" s="1"/>
  <c r="G80" i="13" s="1"/>
  <c r="G106" i="13"/>
  <c r="G93" i="13" s="1"/>
  <c r="G81" i="13" s="1"/>
  <c r="G102" i="13"/>
  <c r="G89" i="13" s="1"/>
  <c r="G77" i="13" s="1"/>
  <c r="G101" i="13"/>
  <c r="G88" i="13" s="1"/>
  <c r="G76" i="13" s="1"/>
  <c r="F105" i="13"/>
  <c r="F92" i="13" s="1"/>
  <c r="F80" i="13" s="1"/>
  <c r="F102" i="13"/>
  <c r="F89" i="13" s="1"/>
  <c r="F101" i="13"/>
  <c r="F88" i="13" s="1"/>
  <c r="F76" i="13" s="1"/>
  <c r="E105" i="13"/>
  <c r="E92" i="13" s="1"/>
  <c r="E80" i="13" s="1"/>
  <c r="E102" i="13"/>
  <c r="E89" i="13" s="1"/>
  <c r="E77" i="13" s="1"/>
  <c r="E101" i="13"/>
  <c r="E88" i="13" s="1"/>
  <c r="E76" i="13" s="1"/>
  <c r="D106" i="13"/>
  <c r="D93" i="13" s="1"/>
  <c r="D81" i="13" s="1"/>
  <c r="D105" i="13"/>
  <c r="D92" i="13" s="1"/>
  <c r="D80" i="13" s="1"/>
  <c r="D102" i="13"/>
  <c r="D89" i="13" s="1"/>
  <c r="D77" i="13" s="1"/>
  <c r="D101" i="13"/>
  <c r="D88" i="13" s="1"/>
  <c r="D76" i="13" s="1"/>
  <c r="C106" i="13"/>
  <c r="C93" i="13" s="1"/>
  <c r="C81" i="13" s="1"/>
  <c r="B105" i="13"/>
  <c r="B92" i="13" s="1"/>
  <c r="B80" i="13" s="1"/>
  <c r="C105" i="13"/>
  <c r="C92" i="13" s="1"/>
  <c r="C80" i="13" s="1"/>
  <c r="C104" i="13"/>
  <c r="C91" i="13" s="1"/>
  <c r="C79" i="13" s="1"/>
  <c r="C102" i="13"/>
  <c r="C89" i="13" s="1"/>
  <c r="C77" i="13" s="1"/>
  <c r="C101" i="13"/>
  <c r="C88" i="13" s="1"/>
  <c r="C76" i="13" s="1"/>
  <c r="B93" i="13"/>
  <c r="B81" i="13" s="1"/>
  <c r="B104" i="13"/>
  <c r="B91" i="13" s="1"/>
  <c r="B79" i="13" s="1"/>
  <c r="B102" i="13"/>
  <c r="B89" i="13" s="1"/>
  <c r="B77" i="13" s="1"/>
  <c r="B101" i="13"/>
  <c r="B88" i="13" s="1"/>
  <c r="B76" i="13" s="1"/>
  <c r="F90" i="13" l="1"/>
  <c r="F77" i="13"/>
  <c r="C90" i="13"/>
  <c r="G90" i="13"/>
  <c r="E90" i="13"/>
  <c r="D90" i="13"/>
  <c r="J102" i="13"/>
  <c r="J89" i="13" s="1"/>
  <c r="J77" i="13" s="1"/>
  <c r="K106" i="13"/>
  <c r="K93" i="13" s="1"/>
  <c r="K81" i="13" s="1"/>
  <c r="J106" i="13"/>
  <c r="J93" i="13" s="1"/>
  <c r="J81" i="13" s="1"/>
  <c r="K105" i="13"/>
  <c r="K101" i="13"/>
  <c r="K88" i="13" s="1"/>
  <c r="K76" i="13" s="1"/>
  <c r="J105" i="13"/>
  <c r="C103" i="13"/>
  <c r="K102" i="13"/>
  <c r="K89" i="13" s="1"/>
  <c r="K77" i="13" s="1"/>
  <c r="J101" i="13"/>
  <c r="G103" i="13"/>
  <c r="F103" i="13"/>
  <c r="E103" i="13"/>
  <c r="D103" i="13"/>
  <c r="B103" i="13"/>
  <c r="F78" i="13" l="1"/>
  <c r="C78" i="13"/>
  <c r="K90" i="13"/>
  <c r="D78" i="13"/>
  <c r="E78" i="13"/>
  <c r="G78" i="13"/>
  <c r="J103" i="13"/>
  <c r="J88" i="13"/>
  <c r="K103" i="13"/>
  <c r="B78" i="13"/>
  <c r="C131" i="13"/>
  <c r="D131" i="13"/>
  <c r="E45" i="13" s="1"/>
  <c r="E131" i="13"/>
  <c r="F131" i="13"/>
  <c r="G45" i="13" s="1"/>
  <c r="G131" i="13"/>
  <c r="H131" i="13"/>
  <c r="I45" i="13" s="1"/>
  <c r="I131" i="13"/>
  <c r="B131" i="13"/>
  <c r="C45" i="13" s="1"/>
  <c r="D130" i="13"/>
  <c r="E44" i="13" s="1"/>
  <c r="E130" i="13"/>
  <c r="F130" i="13"/>
  <c r="G44" i="13" s="1"/>
  <c r="G130" i="13"/>
  <c r="H130" i="13"/>
  <c r="I44" i="13" s="1"/>
  <c r="I130" i="13"/>
  <c r="C129" i="13"/>
  <c r="B129" i="13"/>
  <c r="C43" i="13" s="1"/>
  <c r="C127" i="13"/>
  <c r="D127" i="13"/>
  <c r="E41" i="13" s="1"/>
  <c r="E127" i="13"/>
  <c r="F127" i="13"/>
  <c r="G41" i="13" s="1"/>
  <c r="G127" i="13"/>
  <c r="H127" i="13"/>
  <c r="I41" i="13" s="1"/>
  <c r="I127" i="13"/>
  <c r="B127" i="13"/>
  <c r="C41" i="13" s="1"/>
  <c r="C126" i="13"/>
  <c r="D126" i="13"/>
  <c r="E40" i="13" s="1"/>
  <c r="E126" i="13"/>
  <c r="F126" i="13"/>
  <c r="G40" i="13" s="1"/>
  <c r="G126" i="13"/>
  <c r="H126" i="13"/>
  <c r="I40" i="13" s="1"/>
  <c r="I126" i="13"/>
  <c r="B126" i="13"/>
  <c r="C40" i="13" s="1"/>
  <c r="C132" i="13"/>
  <c r="D132" i="13"/>
  <c r="E46" i="13" s="1"/>
  <c r="E132" i="13"/>
  <c r="F132" i="13"/>
  <c r="G46" i="13" s="1"/>
  <c r="G132" i="13"/>
  <c r="H132" i="13"/>
  <c r="I46" i="13" s="1"/>
  <c r="I132" i="13"/>
  <c r="J132" i="13"/>
  <c r="K132" i="13"/>
  <c r="K118" i="13"/>
  <c r="K92" i="13" s="1"/>
  <c r="K80" i="13" s="1"/>
  <c r="K116" i="13"/>
  <c r="G116" i="13"/>
  <c r="C46" i="13"/>
  <c r="J118" i="13"/>
  <c r="J80" i="13" s="1"/>
  <c r="J116" i="13"/>
  <c r="F116" i="13"/>
  <c r="E116" i="13"/>
  <c r="D116" i="13"/>
  <c r="C116" i="13"/>
  <c r="B116" i="13"/>
  <c r="K40" i="13" l="1"/>
  <c r="K45" i="13"/>
  <c r="K41" i="13"/>
  <c r="J90" i="13"/>
  <c r="J76" i="13"/>
  <c r="J78" i="13" s="1"/>
  <c r="K78" i="13"/>
  <c r="D128" i="13"/>
  <c r="E42" i="13" s="1"/>
  <c r="B128" i="13"/>
  <c r="C42" i="13" s="1"/>
  <c r="C128" i="13"/>
  <c r="F128" i="13"/>
  <c r="G42" i="13" s="1"/>
  <c r="E128" i="13"/>
  <c r="G128" i="13"/>
  <c r="K42" i="13" l="1"/>
  <c r="K144" i="13" l="1"/>
  <c r="K143" i="13"/>
  <c r="K131" i="13" s="1"/>
  <c r="K141" i="13"/>
  <c r="K129" i="13" s="1"/>
  <c r="K139" i="13"/>
  <c r="K138" i="13"/>
  <c r="K126" i="13" s="1"/>
  <c r="G140" i="13"/>
  <c r="E140" i="13"/>
  <c r="C142" i="13"/>
  <c r="C140" i="13"/>
  <c r="K142" i="13" l="1"/>
  <c r="K130" i="13" s="1"/>
  <c r="C130" i="13"/>
  <c r="K140" i="13"/>
  <c r="K127" i="13"/>
  <c r="K128" i="13" s="1"/>
  <c r="J144" i="13" l="1"/>
  <c r="J143" i="13"/>
  <c r="J131" i="13" s="1"/>
  <c r="B142" i="13"/>
  <c r="B130" i="13" s="1"/>
  <c r="C44" i="13" s="1"/>
  <c r="K44" i="13" s="1"/>
  <c r="J141" i="13"/>
  <c r="J129" i="13" s="1"/>
  <c r="J139" i="13"/>
  <c r="J127" i="13" s="1"/>
  <c r="F140" i="13"/>
  <c r="D140" i="13"/>
  <c r="B140" i="13"/>
  <c r="J138" i="13"/>
  <c r="J126" i="13" s="1"/>
  <c r="J128" i="13" l="1"/>
  <c r="J140" i="13"/>
  <c r="J142" i="13"/>
  <c r="J13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tc={22B89538-CFD5-4985-89BD-AC90A8472FF0}</author>
  </authors>
  <commentList>
    <comment ref="A85" authorId="0" shapeId="0" xr:uid="{22B89538-CFD5-4985-89BD-AC90A8472FF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Umbenennen in 9M 2021?</t>
      </text>
    </comment>
  </commentList>
</comments>
</file>

<file path=xl/sharedStrings.xml><?xml version="1.0" encoding="utf-8"?>
<sst xmlns="http://schemas.openxmlformats.org/spreadsheetml/2006/main" count="661" uniqueCount="71">
  <si>
    <t>FUCHS PETROLUB SE</t>
  </si>
  <si>
    <t>Income Statement</t>
  </si>
  <si>
    <t>in € million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</si>
  <si>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</si>
  <si>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</si>
  <si>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</si>
  <si>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</si>
  <si>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</si>
  <si>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</si>
  <si>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</si>
  <si>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</si>
  <si>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</si>
  <si>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</si>
  <si>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</si>
  <si>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</si>
  <si>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</si>
  <si>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</si>
  <si>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</si>
  <si>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</si>
  <si>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</si>
  <si>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</si>
  <si>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</si>
  <si>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</si>
  <si>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 xml:space="preserve">Preference share 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</si>
  <si>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</si>
  <si>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</si>
  <si>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</si>
  <si>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</si>
  <si>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</si>
  <si>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</si>
  <si>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</si>
  <si>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</si>
  <si>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</si>
  <si>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</si>
  <si>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</si>
  <si>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</si>
  <si>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</si>
  <si>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</si>
  <si>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</si>
  <si>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</si>
  <si>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</si>
  <si>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* Incl. trainees</t>
  </si>
  <si>
    <t>EMEA</t>
  </si>
  <si>
    <t>Asia-Pacific</t>
  </si>
  <si>
    <t>ASIA-PACIFIC</t>
  </si>
  <si>
    <t>Employees as at March 31*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</si>
  <si>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</si>
  <si>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</si>
  <si>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Q4 2020</t>
  </si>
  <si>
    <t>Q1-Q3 2020</t>
  </si>
  <si>
    <t>Q3 2020</t>
  </si>
  <si>
    <t>H1 2020</t>
  </si>
  <si>
    <t>Q2 2020</t>
  </si>
  <si>
    <t>FY 2020</t>
  </si>
  <si>
    <t>Q1 2021</t>
  </si>
  <si>
    <t>H1 2021</t>
  </si>
  <si>
    <t>Q2 2021</t>
  </si>
  <si>
    <t>Employees as at June 30*</t>
  </si>
  <si>
    <t>Q3 2021</t>
  </si>
  <si>
    <t>Employees as at September 30*</t>
  </si>
  <si>
    <t>Q1-Q3 2021</t>
  </si>
  <si>
    <t>Q4 2021</t>
  </si>
  <si>
    <t>FY 2021</t>
  </si>
  <si>
    <t>Q1-Q4 2021</t>
  </si>
  <si>
    <t>Q4  2021</t>
  </si>
  <si>
    <t>Employees as at December 31*</t>
  </si>
  <si>
    <t>Q1 2022</t>
  </si>
  <si>
    <t>Q2 2022</t>
  </si>
  <si>
    <t>H1 2022</t>
  </si>
  <si>
    <t>Q3 2022</t>
  </si>
  <si>
    <t>Q1-Q3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</si>
</sst>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medium">
        <color theme="1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19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0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5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7" xfId="0" applyFont="1" applyFill="1" applyBorder="1"/>
    <xf numFmtId="4" fontId="9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9" fillId="5" borderId="3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0" fontId="2" fillId="5" borderId="0" xfId="0" applyFont="1" applyFill="1" applyBorder="1"/>
    <xf numFmtId="1" fontId="9" fillId="5" borderId="0" xfId="0" applyNumberFormat="1" applyFont="1" applyFill="1" applyBorder="1"/>
    <xf numFmtId="3" fontId="9" fillId="5" borderId="2" xfId="0" applyNumberFormat="1" applyFont="1" applyFill="1" applyBorder="1"/>
    <xf numFmtId="3" fontId="9" fillId="5" borderId="17" xfId="0" applyNumberFormat="1" applyFont="1" applyFill="1" applyBorder="1"/>
    <xf numFmtId="3" fontId="7" fillId="5" borderId="2" xfId="0" applyNumberFormat="1" applyFont="1" applyFill="1" applyBorder="1"/>
    <xf numFmtId="3" fontId="7" fillId="5" borderId="17" xfId="0" applyNumberFormat="1" applyFont="1" applyFill="1" applyBorder="1"/>
    <xf numFmtId="1" fontId="7" fillId="5" borderId="4" xfId="0" applyNumberFormat="1" applyFont="1" applyFill="1" applyBorder="1"/>
    <xf numFmtId="4" fontId="9" fillId="5" borderId="2" xfId="0" applyNumberFormat="1" applyFont="1" applyFill="1" applyBorder="1"/>
    <xf numFmtId="0" fontId="7" fillId="0" borderId="3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19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2" xfId="0" applyNumberFormat="1" applyFont="1" applyFill="1" applyBorder="1"/>
    <xf numFmtId="3" fontId="7" fillId="6" borderId="27" xfId="0" applyNumberFormat="1" applyFont="1" applyFill="1" applyBorder="1"/>
    <xf numFmtId="3" fontId="9" fillId="5" borderId="18" xfId="0" applyNumberFormat="1" applyFont="1" applyFill="1" applyBorder="1"/>
    <xf numFmtId="9" fontId="9" fillId="6" borderId="4" xfId="0" applyNumberFormat="1" applyFont="1" applyFill="1" applyBorder="1"/>
    <xf numFmtId="3" fontId="9" fillId="5" borderId="18" xfId="0" applyNumberFormat="1" applyFont="1" applyFill="1" applyBorder="1" applyAlignment="1">
      <alignment horizontal="right"/>
    </xf>
    <xf numFmtId="3" fontId="7" fillId="0" borderId="12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3" xfId="0" applyNumberFormat="1" applyFont="1" applyFill="1" applyBorder="1"/>
    <xf numFmtId="9" fontId="9" fillId="6" borderId="24" xfId="0" applyNumberFormat="1" applyFont="1" applyFill="1" applyBorder="1"/>
    <xf numFmtId="3" fontId="9" fillId="5" borderId="25" xfId="0" applyNumberFormat="1" applyFont="1" applyFill="1" applyBorder="1"/>
    <xf numFmtId="3" fontId="7" fillId="5" borderId="28" xfId="0" applyNumberFormat="1" applyFont="1" applyFill="1" applyBorder="1"/>
    <xf numFmtId="9" fontId="7" fillId="6" borderId="29" xfId="0" applyNumberFormat="1" applyFont="1" applyFill="1" applyBorder="1"/>
    <xf numFmtId="3" fontId="9" fillId="0" borderId="23" xfId="0" applyNumberFormat="1" applyFont="1" applyBorder="1" applyAlignment="1">
      <alignment horizontal="right"/>
    </xf>
    <xf numFmtId="3" fontId="9" fillId="5" borderId="26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9" fontId="9" fillId="6" borderId="24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7" borderId="4" xfId="0" applyNumberFormat="1" applyFont="1" applyFill="1" applyBorder="1"/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9" fontId="9" fillId="6" borderId="24" xfId="14" applyFont="1" applyFill="1" applyBorder="1"/>
    <xf numFmtId="3" fontId="9" fillId="0" borderId="6" xfId="0" applyNumberFormat="1" applyFont="1" applyBorder="1" applyAlignment="1">
      <alignment horizontal="right"/>
    </xf>
    <xf numFmtId="49" fontId="7" fillId="5" borderId="0" xfId="0" applyNumberFormat="1" applyFont="1" applyFill="1" applyAlignment="1">
      <alignment horizontal="left"/>
    </xf>
    <xf numFmtId="0" fontId="7" fillId="5" borderId="16" xfId="0" applyFont="1" applyFill="1" applyBorder="1" applyAlignment="1">
      <alignment horizontal="right"/>
    </xf>
    <xf numFmtId="166" fontId="12" fillId="0" borderId="3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right"/>
    </xf>
    <xf numFmtId="1" fontId="9" fillId="5" borderId="4" xfId="0" quotePrefix="1" applyNumberFormat="1" applyFont="1" applyFill="1" applyBorder="1" applyAlignment="1">
      <alignment horizontal="right"/>
    </xf>
    <xf numFmtId="3" fontId="7" fillId="5" borderId="18" xfId="0" applyNumberFormat="1" applyFont="1" applyFill="1" applyBorder="1"/>
    <xf numFmtId="1" fontId="7" fillId="5" borderId="4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43" fontId="9" fillId="5" borderId="2" xfId="15" applyFont="1" applyFill="1" applyBorder="1"/>
    <xf numFmtId="3" fontId="7" fillId="5" borderId="0" xfId="0" applyNumberFormat="1" applyFont="1" applyFill="1" applyBorder="1"/>
    <xf numFmtId="1" fontId="7" fillId="5" borderId="0" xfId="0" applyNumberFormat="1" applyFont="1" applyFill="1" applyBorder="1" applyAlignment="1">
      <alignment horizontal="right"/>
    </xf>
    <xf numFmtId="1" fontId="7" fillId="5" borderId="0" xfId="0" applyNumberFormat="1" applyFont="1" applyFill="1" applyBorder="1"/>
    <xf numFmtId="9" fontId="7" fillId="5" borderId="0" xfId="0" applyNumberFormat="1" applyFont="1" applyFill="1" applyBorder="1"/>
    <xf numFmtId="1" fontId="9" fillId="5" borderId="18" xfId="0" quotePrefix="1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wrapText="1"/>
    </xf>
    <xf numFmtId="3" fontId="9" fillId="5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6" fontId="12" fillId="6" borderId="3" xfId="14" applyNumberFormat="1" applyFont="1" applyFill="1" applyBorder="1" applyAlignment="1">
      <alignment horizontal="right"/>
    </xf>
    <xf numFmtId="166" fontId="12" fillId="6" borderId="6" xfId="14" applyNumberFormat="1" applyFont="1" applyFill="1" applyBorder="1" applyAlignment="1">
      <alignment horizontal="right"/>
    </xf>
    <xf numFmtId="166" fontId="12" fillId="6" borderId="4" xfId="14" applyNumberFormat="1" applyFont="1" applyFill="1" applyBorder="1" applyAlignment="1">
      <alignment horizontal="right"/>
    </xf>
    <xf numFmtId="0" fontId="7" fillId="5" borderId="31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43" fontId="9" fillId="5" borderId="18" xfId="15" applyFont="1" applyFill="1" applyBorder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3" fontId="13" fillId="6" borderId="3" xfId="0" applyNumberFormat="1" applyFont="1" applyFill="1" applyBorder="1" applyAlignment="1">
      <alignment horizontal="right"/>
    </xf>
    <xf numFmtId="3" fontId="13" fillId="5" borderId="3" xfId="0" applyNumberFormat="1" applyFont="1" applyFill="1" applyBorder="1" applyAlignment="1">
      <alignment horizontal="right"/>
    </xf>
    <xf numFmtId="3" fontId="13" fillId="6" borderId="6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horizontal="left" wrapText="1" indent="2"/>
    </xf>
    <xf numFmtId="166" fontId="16" fillId="6" borderId="3" xfId="0" applyNumberFormat="1" applyFont="1" applyFill="1" applyBorder="1" applyAlignment="1">
      <alignment horizontal="right"/>
    </xf>
    <xf numFmtId="3" fontId="13" fillId="6" borderId="4" xfId="0" applyNumberFormat="1" applyFont="1" applyFill="1" applyBorder="1" applyAlignment="1">
      <alignment horizontal="right"/>
    </xf>
    <xf numFmtId="3" fontId="13" fillId="5" borderId="4" xfId="0" applyNumberFormat="1" applyFont="1" applyFill="1" applyBorder="1" applyAlignment="1">
      <alignment horizontal="right"/>
    </xf>
    <xf numFmtId="165" fontId="13" fillId="6" borderId="4" xfId="0" applyNumberFormat="1" applyFont="1" applyFill="1" applyBorder="1" applyAlignment="1">
      <alignment horizontal="right"/>
    </xf>
    <xf numFmtId="0" fontId="13" fillId="6" borderId="6" xfId="0" applyNumberFormat="1" applyFont="1" applyFill="1" applyBorder="1" applyAlignment="1">
      <alignment horizontal="right"/>
    </xf>
    <xf numFmtId="0" fontId="13" fillId="5" borderId="1" xfId="0" applyFont="1" applyFill="1" applyBorder="1"/>
    <xf numFmtId="166" fontId="16" fillId="0" borderId="3" xfId="0" applyNumberFormat="1" applyFont="1" applyFill="1" applyBorder="1" applyAlignment="1">
      <alignment horizontal="right"/>
    </xf>
    <xf numFmtId="3" fontId="2" fillId="5" borderId="0" xfId="0" applyNumberFormat="1" applyFont="1" applyFill="1"/>
    <xf numFmtId="3" fontId="4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9" fontId="9" fillId="5" borderId="0" xfId="14" applyFont="1" applyFill="1" applyBorder="1"/>
    <xf numFmtId="166" fontId="9" fillId="5" borderId="0" xfId="14" applyNumberFormat="1" applyFont="1" applyFill="1" applyBorder="1"/>
    <xf numFmtId="166" fontId="9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6" fontId="16" fillId="6" borderId="3" xfId="0" quotePrefix="1" applyNumberFormat="1" applyFont="1" applyFill="1" applyBorder="1" applyAlignment="1">
      <alignment horizontal="right"/>
    </xf>
    <xf numFmtId="166" fontId="16" fillId="0" borderId="3" xfId="0" quotePrefix="1" applyNumberFormat="1" applyFont="1" applyFill="1" applyBorder="1" applyAlignment="1">
      <alignment horizontal="right"/>
    </xf>
    <xf numFmtId="166" fontId="12" fillId="5" borderId="3" xfId="14" applyNumberFormat="1" applyFont="1" applyFill="1" applyBorder="1" applyAlignment="1">
      <alignment horizontal="right"/>
    </xf>
    <xf numFmtId="165" fontId="16" fillId="6" borderId="4" xfId="0" applyNumberFormat="1" applyFont="1" applyFill="1" applyBorder="1" applyAlignment="1">
      <alignment horizontal="right"/>
    </xf>
    <xf numFmtId="3" fontId="12" fillId="5" borderId="3" xfId="0" applyNumberFormat="1" applyFont="1" applyFill="1" applyBorder="1" applyAlignment="1">
      <alignment horizontal="right"/>
    </xf>
    <xf numFmtId="3" fontId="7" fillId="6" borderId="22" xfId="0" applyNumberFormat="1" applyFont="1" applyFill="1" applyBorder="1"/>
    <xf numFmtId="3" fontId="7" fillId="5" borderId="1" xfId="0" applyNumberFormat="1" applyFont="1" applyFill="1" applyBorder="1" applyAlignment="1">
      <alignment horizontal="right"/>
    </xf>
    <xf numFmtId="3" fontId="7" fillId="5" borderId="4" xfId="0" applyNumberFormat="1" applyFont="1" applyFill="1" applyBorder="1"/>
    <xf numFmtId="2" fontId="9" fillId="5" borderId="6" xfId="0" applyNumberFormat="1" applyFont="1" applyFill="1" applyBorder="1"/>
    <xf numFmtId="3" fontId="7" fillId="6" borderId="1" xfId="0" applyNumberFormat="1" applyFont="1" applyFill="1" applyBorder="1"/>
    <xf numFmtId="3" fontId="7" fillId="6" borderId="2" xfId="0" applyNumberFormat="1" applyFont="1" applyFill="1" applyBorder="1"/>
    <xf numFmtId="3" fontId="9" fillId="6" borderId="2" xfId="0" applyNumberFormat="1" applyFont="1" applyFill="1" applyBorder="1"/>
    <xf numFmtId="3" fontId="9" fillId="6" borderId="1" xfId="0" applyNumberFormat="1" applyFont="1" applyFill="1" applyBorder="1"/>
    <xf numFmtId="3" fontId="7" fillId="6" borderId="7" xfId="0" applyNumberFormat="1" applyFont="1" applyFill="1" applyBorder="1"/>
    <xf numFmtId="165" fontId="9" fillId="6" borderId="0" xfId="0" applyNumberFormat="1" applyFont="1" applyFill="1" applyBorder="1"/>
    <xf numFmtId="165" fontId="9" fillId="6" borderId="1" xfId="0" applyNumberFormat="1" applyFont="1" applyFill="1" applyBorder="1"/>
    <xf numFmtId="3" fontId="9" fillId="6" borderId="7" xfId="0" applyNumberFormat="1" applyFont="1" applyFill="1" applyBorder="1"/>
    <xf numFmtId="3" fontId="9" fillId="6" borderId="8" xfId="0" applyNumberFormat="1" applyFont="1" applyFill="1" applyBorder="1"/>
    <xf numFmtId="4" fontId="9" fillId="6" borderId="7" xfId="0" applyNumberFormat="1" applyFont="1" applyFill="1" applyBorder="1"/>
    <xf numFmtId="4" fontId="9" fillId="6" borderId="9" xfId="0" applyNumberFormat="1" applyFont="1" applyFill="1" applyBorder="1"/>
    <xf numFmtId="3" fontId="9" fillId="6" borderId="17" xfId="0" applyNumberFormat="1" applyFont="1" applyFill="1" applyBorder="1"/>
    <xf numFmtId="43" fontId="9" fillId="6" borderId="18" xfId="15" applyFont="1" applyFill="1" applyBorder="1"/>
    <xf numFmtId="43" fontId="9" fillId="6" borderId="2" xfId="15" applyFont="1" applyFill="1" applyBorder="1"/>
    <xf numFmtId="0" fontId="7" fillId="5" borderId="3" xfId="0" applyFont="1" applyFill="1" applyBorder="1" applyAlignment="1">
      <alignment horizontal="right"/>
    </xf>
    <xf numFmtId="3" fontId="9" fillId="7" borderId="6" xfId="0" applyNumberFormat="1" applyFont="1" applyFill="1" applyBorder="1"/>
    <xf numFmtId="3" fontId="9" fillId="5" borderId="0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wrapText="1"/>
    </xf>
  </cellXfs>
  <cellStyles count="16">
    <cellStyle name="Komma" xfId="15" builtinId="3"/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Q1-Q3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 2022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769929" y="0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ndau, Theresa (Mannheim)" id="{AE01853E-AEE9-4882-B377-0E96433ED267}" userId="S::Theresa.Landau@fuchs.com::034c3b42-4c14-49eb-a586-65c1059f1ff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5" dT="2022-10-21T11:11:20.07" personId="{AE01853E-AEE9-4882-B377-0E96433ED267}" id="{22B89538-CFD5-4985-89BD-AC90A8472FF0}">
    <text>Umbenennen in 9M 2021?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topLeftCell="A2" zoomScale="90" zoomScaleNormal="90" workbookViewId="0">
      <selection activeCell="L48" sqref="L48"/>
    </sheetView>
  </sheetViews>
  <sheetFormatPr baseColWidth="10" defaultColWidth="8.88671875" defaultRowHeight="13.2" x14ac:dyDescent="0.25"/>
  <sheetData>
    <row r="1" spans="1:1" x14ac:dyDescent="0.25">
      <c r="A1" s="73"/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Normal="100" zoomScaleSheetLayoutView="115" workbookViewId="0">
      <selection activeCell="AB21" sqref="AB21"/>
    </sheetView>
  </sheetViews>
  <sheetFormatPr baseColWidth="10" defaultColWidth="11.44140625" defaultRowHeight="13.2" x14ac:dyDescent="0.25"/>
  <cols>
    <col min="1" max="2" width="11.44140625" style="2"/>
    <col min="3" max="3" width="11.109375" style="2" customWidth="1"/>
    <col min="4" max="4" width="21.88671875" style="4" customWidth="1"/>
    <col min="5" max="5" width="11.109375" style="2" customWidth="1"/>
    <col min="6" max="7" width="12.6640625" style="2" customWidth="1"/>
    <col min="8" max="12" width="11.109375" style="2" customWidth="1"/>
    <col min="13" max="13" width="12.5546875" style="2" customWidth="1"/>
    <col min="14" max="17" width="11.109375" style="2" customWidth="1"/>
    <col min="18" max="16384" width="11.44140625" style="2"/>
  </cols>
  <sheetData>
    <row r="1" spans="1:17" ht="17.399999999999999" x14ac:dyDescent="0.3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5.6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3.8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ht="29.4" customHeight="1" x14ac:dyDescent="0.25">
      <c r="A4" s="3"/>
      <c r="B4" s="52"/>
      <c r="C4" s="52"/>
      <c r="D4" s="63"/>
      <c r="E4" s="52"/>
      <c r="F4" s="52"/>
      <c r="G4" s="52"/>
      <c r="H4" s="52"/>
      <c r="I4" s="52"/>
      <c r="J4" s="52"/>
      <c r="K4" s="52"/>
      <c r="L4" s="140"/>
      <c r="M4" s="52"/>
      <c r="N4" s="52"/>
      <c r="O4" s="5"/>
      <c r="P4" s="5"/>
      <c r="Q4" s="52"/>
    </row>
    <row r="5" spans="1:17" ht="16.5" customHeight="1" x14ac:dyDescent="0.25">
      <c r="A5" s="3"/>
      <c r="B5" s="52"/>
      <c r="C5" s="52"/>
      <c r="D5" s="63"/>
      <c r="E5" s="52"/>
      <c r="F5" s="52"/>
      <c r="G5" s="52"/>
      <c r="H5" s="52"/>
      <c r="I5" s="52"/>
      <c r="J5" s="52"/>
      <c r="K5" s="52"/>
      <c r="M5" s="52"/>
      <c r="N5" s="52"/>
      <c r="O5" s="5"/>
      <c r="P5" s="5"/>
      <c r="Q5" s="52"/>
    </row>
    <row r="6" spans="1:17" ht="16.5" customHeight="1" x14ac:dyDescent="0.25">
      <c r="A6" s="26" t="s">
        <v>2</v>
      </c>
      <c r="B6" s="6"/>
      <c r="C6" s="6"/>
      <c r="D6" s="7"/>
      <c r="E6" s="8"/>
      <c r="F6" s="77" t="s">
        <v>70</v>
      </c>
      <c r="G6" s="181" t="s">
        <v>69</v>
      </c>
      <c r="H6" s="198" t="s">
        <v>68</v>
      </c>
      <c r="I6" s="60" t="s">
        <v>67</v>
      </c>
      <c r="J6" s="60" t="s">
        <v>66</v>
      </c>
      <c r="K6" s="60" t="s">
        <v>62</v>
      </c>
      <c r="L6" s="60" t="s">
        <v>61</v>
      </c>
      <c r="M6" s="60" t="s">
        <v>60</v>
      </c>
      <c r="N6" s="60" t="s">
        <v>58</v>
      </c>
      <c r="O6" s="60" t="s">
        <v>55</v>
      </c>
      <c r="P6" s="60" t="s">
        <v>56</v>
      </c>
      <c r="Q6" s="60" t="s">
        <v>54</v>
      </c>
    </row>
    <row r="7" spans="1:17" ht="17.100000000000001" customHeight="1" x14ac:dyDescent="0.25">
      <c r="A7" s="20" t="s">
        <v>3</v>
      </c>
      <c r="B7" s="10"/>
      <c r="C7" s="10"/>
      <c r="D7" s="11"/>
      <c r="E7" s="12" t="s">
        <v>4</v>
      </c>
      <c r="F7" s="185">
        <v>2542</v>
      </c>
      <c r="G7" s="56">
        <v>902</v>
      </c>
      <c r="H7" s="185">
        <v>1640</v>
      </c>
      <c r="I7" s="182">
        <v>832</v>
      </c>
      <c r="J7" s="56">
        <v>808</v>
      </c>
      <c r="K7" s="114">
        <v>2871</v>
      </c>
      <c r="L7" s="56">
        <v>742</v>
      </c>
      <c r="M7" s="114">
        <v>2129</v>
      </c>
      <c r="N7" s="56">
        <v>718</v>
      </c>
      <c r="O7" s="114">
        <v>1411</v>
      </c>
      <c r="P7" s="56">
        <v>714</v>
      </c>
      <c r="Q7" s="56">
        <v>697</v>
      </c>
    </row>
    <row r="8" spans="1:17" ht="17.100000000000001" customHeight="1" x14ac:dyDescent="0.25">
      <c r="A8" s="10" t="s">
        <v>5</v>
      </c>
      <c r="B8" s="10"/>
      <c r="C8" s="10"/>
      <c r="D8" s="11"/>
      <c r="E8" s="12"/>
      <c r="F8" s="186">
        <v>-1744</v>
      </c>
      <c r="G8" s="54">
        <v>-628</v>
      </c>
      <c r="H8" s="186">
        <v>-1116</v>
      </c>
      <c r="I8" s="49">
        <v>-570</v>
      </c>
      <c r="J8" s="54">
        <v>-546</v>
      </c>
      <c r="K8" s="199">
        <v>-1906</v>
      </c>
      <c r="L8" s="54">
        <v>-512</v>
      </c>
      <c r="M8" s="199">
        <v>-1394</v>
      </c>
      <c r="N8" s="54">
        <v>-480</v>
      </c>
      <c r="O8" s="68">
        <v>-914</v>
      </c>
      <c r="P8" s="54">
        <v>-472</v>
      </c>
      <c r="Q8" s="54">
        <v>-442</v>
      </c>
    </row>
    <row r="9" spans="1:17" s="16" customFormat="1" ht="17.100000000000001" customHeight="1" x14ac:dyDescent="0.25">
      <c r="A9" s="13" t="s">
        <v>6</v>
      </c>
      <c r="B9" s="13"/>
      <c r="C9" s="13"/>
      <c r="D9" s="14"/>
      <c r="E9" s="15"/>
      <c r="F9" s="184">
        <v>798</v>
      </c>
      <c r="G9" s="56">
        <v>274</v>
      </c>
      <c r="H9" s="185">
        <v>524</v>
      </c>
      <c r="I9" s="47">
        <v>262</v>
      </c>
      <c r="J9" s="56">
        <v>262</v>
      </c>
      <c r="K9" s="69">
        <v>965</v>
      </c>
      <c r="L9" s="56">
        <v>230</v>
      </c>
      <c r="M9" s="69">
        <v>735</v>
      </c>
      <c r="N9" s="56">
        <v>238</v>
      </c>
      <c r="O9" s="69">
        <v>497</v>
      </c>
      <c r="P9" s="56">
        <v>242</v>
      </c>
      <c r="Q9" s="56">
        <v>255</v>
      </c>
    </row>
    <row r="10" spans="1:17" ht="17.100000000000001" customHeight="1" x14ac:dyDescent="0.25">
      <c r="A10" s="6" t="s">
        <v>7</v>
      </c>
      <c r="B10" s="6"/>
      <c r="C10" s="6"/>
      <c r="D10" s="18"/>
      <c r="E10" s="19"/>
      <c r="F10" s="187">
        <v>-341</v>
      </c>
      <c r="G10" s="54">
        <v>-116</v>
      </c>
      <c r="H10" s="186">
        <v>-225</v>
      </c>
      <c r="I10" s="46">
        <v>-115</v>
      </c>
      <c r="J10" s="54">
        <v>-110</v>
      </c>
      <c r="K10" s="70">
        <v>-412</v>
      </c>
      <c r="L10" s="54">
        <v>-107</v>
      </c>
      <c r="M10" s="70">
        <v>-305</v>
      </c>
      <c r="N10" s="54">
        <v>-102</v>
      </c>
      <c r="O10" s="70">
        <v>-203</v>
      </c>
      <c r="P10" s="54">
        <v>-101</v>
      </c>
      <c r="Q10" s="54">
        <v>-102</v>
      </c>
    </row>
    <row r="11" spans="1:17" ht="17.100000000000001" customHeight="1" x14ac:dyDescent="0.25">
      <c r="A11" s="10" t="s">
        <v>8</v>
      </c>
      <c r="B11" s="10"/>
      <c r="C11" s="10"/>
      <c r="D11" s="11"/>
      <c r="E11" s="12"/>
      <c r="F11" s="186">
        <v>-128</v>
      </c>
      <c r="G11" s="54">
        <v>-43</v>
      </c>
      <c r="H11" s="186">
        <v>-85</v>
      </c>
      <c r="I11" s="46">
        <v>-41</v>
      </c>
      <c r="J11" s="54">
        <v>-44</v>
      </c>
      <c r="K11" s="70">
        <v>-153</v>
      </c>
      <c r="L11" s="54">
        <v>-37</v>
      </c>
      <c r="M11" s="70">
        <v>-116</v>
      </c>
      <c r="N11" s="54">
        <v>-39</v>
      </c>
      <c r="O11" s="70">
        <v>-77</v>
      </c>
      <c r="P11" s="54">
        <v>-38</v>
      </c>
      <c r="Q11" s="54">
        <v>-39</v>
      </c>
    </row>
    <row r="12" spans="1:17" ht="17.100000000000001" customHeight="1" x14ac:dyDescent="0.25">
      <c r="A12" s="10" t="s">
        <v>9</v>
      </c>
      <c r="B12" s="10"/>
      <c r="C12" s="10"/>
      <c r="D12" s="11"/>
      <c r="E12" s="12"/>
      <c r="F12" s="186">
        <v>-52</v>
      </c>
      <c r="G12" s="54">
        <v>-18</v>
      </c>
      <c r="H12" s="186">
        <v>-34</v>
      </c>
      <c r="I12" s="46">
        <v>-17</v>
      </c>
      <c r="J12" s="54">
        <v>-17</v>
      </c>
      <c r="K12" s="70">
        <v>-59</v>
      </c>
      <c r="L12" s="54">
        <v>-15</v>
      </c>
      <c r="M12" s="70">
        <v>-44</v>
      </c>
      <c r="N12" s="54">
        <v>-14</v>
      </c>
      <c r="O12" s="70">
        <v>-30</v>
      </c>
      <c r="P12" s="54">
        <v>-15</v>
      </c>
      <c r="Q12" s="54">
        <v>-15</v>
      </c>
    </row>
    <row r="13" spans="1:17" ht="17.100000000000001" customHeight="1" x14ac:dyDescent="0.25">
      <c r="A13" s="10" t="s">
        <v>10</v>
      </c>
      <c r="B13" s="10"/>
      <c r="C13" s="10"/>
      <c r="D13" s="11"/>
      <c r="E13" s="12"/>
      <c r="F13" s="186">
        <v>-3</v>
      </c>
      <c r="G13" s="54">
        <v>-1</v>
      </c>
      <c r="H13" s="186">
        <v>-2</v>
      </c>
      <c r="I13" s="46">
        <v>-2</v>
      </c>
      <c r="J13" s="54">
        <v>0</v>
      </c>
      <c r="K13" s="70">
        <v>13</v>
      </c>
      <c r="L13" s="54">
        <v>11</v>
      </c>
      <c r="M13" s="70">
        <v>2</v>
      </c>
      <c r="N13" s="54">
        <v>2</v>
      </c>
      <c r="O13" s="70">
        <v>0</v>
      </c>
      <c r="P13" s="54">
        <v>0</v>
      </c>
      <c r="Q13" s="54">
        <v>0</v>
      </c>
    </row>
    <row r="14" spans="1:17" ht="17.100000000000001" customHeight="1" x14ac:dyDescent="0.25">
      <c r="A14" s="13" t="s">
        <v>11</v>
      </c>
      <c r="B14" s="13"/>
      <c r="C14" s="6"/>
      <c r="D14" s="7"/>
      <c r="E14" s="15"/>
      <c r="F14" s="184">
        <v>274</v>
      </c>
      <c r="G14" s="56">
        <v>96</v>
      </c>
      <c r="H14" s="185">
        <v>178</v>
      </c>
      <c r="I14" s="47">
        <v>87</v>
      </c>
      <c r="J14" s="56">
        <v>91</v>
      </c>
      <c r="K14" s="69">
        <v>354</v>
      </c>
      <c r="L14" s="56">
        <v>82</v>
      </c>
      <c r="M14" s="69">
        <v>272</v>
      </c>
      <c r="N14" s="56">
        <v>85</v>
      </c>
      <c r="O14" s="69">
        <v>187</v>
      </c>
      <c r="P14" s="56">
        <v>88</v>
      </c>
      <c r="Q14" s="56">
        <v>99</v>
      </c>
    </row>
    <row r="15" spans="1:17" ht="17.100000000000001" customHeight="1" x14ac:dyDescent="0.25">
      <c r="A15" s="10" t="s">
        <v>12</v>
      </c>
      <c r="B15" s="20"/>
      <c r="C15" s="10"/>
      <c r="D15" s="11"/>
      <c r="E15" s="12"/>
      <c r="F15" s="186">
        <v>6</v>
      </c>
      <c r="G15" s="54">
        <v>4</v>
      </c>
      <c r="H15" s="186">
        <v>2</v>
      </c>
      <c r="I15" s="46">
        <v>0</v>
      </c>
      <c r="J15" s="54">
        <v>2</v>
      </c>
      <c r="K15" s="70">
        <v>9</v>
      </c>
      <c r="L15" s="54">
        <v>2</v>
      </c>
      <c r="M15" s="70">
        <v>7</v>
      </c>
      <c r="N15" s="54">
        <v>3</v>
      </c>
      <c r="O15" s="70">
        <v>4</v>
      </c>
      <c r="P15" s="54">
        <v>2</v>
      </c>
      <c r="Q15" s="54">
        <v>2</v>
      </c>
    </row>
    <row r="16" spans="1:17" ht="17.100000000000001" customHeight="1" x14ac:dyDescent="0.25">
      <c r="A16" s="13" t="s">
        <v>13</v>
      </c>
      <c r="B16" s="13"/>
      <c r="C16" s="6"/>
      <c r="D16" s="7"/>
      <c r="E16" s="15"/>
      <c r="F16" s="184">
        <v>280</v>
      </c>
      <c r="G16" s="56">
        <v>100</v>
      </c>
      <c r="H16" s="185">
        <v>180</v>
      </c>
      <c r="I16" s="47">
        <v>87</v>
      </c>
      <c r="J16" s="56">
        <v>93</v>
      </c>
      <c r="K16" s="69">
        <v>363</v>
      </c>
      <c r="L16" s="56">
        <v>84</v>
      </c>
      <c r="M16" s="69">
        <v>279</v>
      </c>
      <c r="N16" s="56">
        <v>88</v>
      </c>
      <c r="O16" s="69">
        <v>191</v>
      </c>
      <c r="P16" s="56">
        <v>90</v>
      </c>
      <c r="Q16" s="56">
        <v>101</v>
      </c>
    </row>
    <row r="17" spans="1:17" ht="17.100000000000001" customHeight="1" x14ac:dyDescent="0.25">
      <c r="A17" s="10" t="s">
        <v>14</v>
      </c>
      <c r="B17" s="10"/>
      <c r="C17" s="10"/>
      <c r="D17" s="11"/>
      <c r="E17" s="12"/>
      <c r="F17" s="186">
        <v>-5</v>
      </c>
      <c r="G17" s="54">
        <v>-3</v>
      </c>
      <c r="H17" s="186">
        <v>-2</v>
      </c>
      <c r="I17" s="46">
        <v>-1</v>
      </c>
      <c r="J17" s="54">
        <v>-1</v>
      </c>
      <c r="K17" s="70">
        <v>-5</v>
      </c>
      <c r="L17" s="54">
        <v>-2</v>
      </c>
      <c r="M17" s="70">
        <v>-3</v>
      </c>
      <c r="N17" s="54">
        <v>-1</v>
      </c>
      <c r="O17" s="70">
        <v>-2</v>
      </c>
      <c r="P17" s="54">
        <v>-1</v>
      </c>
      <c r="Q17" s="54">
        <v>-1</v>
      </c>
    </row>
    <row r="18" spans="1:17" ht="17.100000000000001" customHeight="1" x14ac:dyDescent="0.25">
      <c r="A18" s="13" t="s">
        <v>15</v>
      </c>
      <c r="B18" s="13"/>
      <c r="C18" s="6"/>
      <c r="D18" s="7"/>
      <c r="E18" s="19"/>
      <c r="F18" s="184">
        <v>275</v>
      </c>
      <c r="G18" s="56">
        <v>97</v>
      </c>
      <c r="H18" s="185">
        <v>178</v>
      </c>
      <c r="I18" s="47">
        <v>86</v>
      </c>
      <c r="J18" s="56">
        <v>92</v>
      </c>
      <c r="K18" s="69">
        <v>358</v>
      </c>
      <c r="L18" s="56">
        <v>82</v>
      </c>
      <c r="M18" s="69">
        <v>276</v>
      </c>
      <c r="N18" s="56">
        <v>87</v>
      </c>
      <c r="O18" s="69">
        <v>189</v>
      </c>
      <c r="P18" s="56">
        <v>89</v>
      </c>
      <c r="Q18" s="56">
        <v>100</v>
      </c>
    </row>
    <row r="19" spans="1:17" ht="17.100000000000001" customHeight="1" x14ac:dyDescent="0.25">
      <c r="A19" s="10" t="s">
        <v>16</v>
      </c>
      <c r="B19" s="10"/>
      <c r="C19" s="10"/>
      <c r="D19" s="21"/>
      <c r="E19" s="12"/>
      <c r="F19" s="186">
        <v>-76</v>
      </c>
      <c r="G19" s="54">
        <v>-27</v>
      </c>
      <c r="H19" s="186">
        <v>-49</v>
      </c>
      <c r="I19" s="46">
        <v>-24</v>
      </c>
      <c r="J19" s="54">
        <v>-25</v>
      </c>
      <c r="K19" s="70">
        <v>-104</v>
      </c>
      <c r="L19" s="54">
        <v>-26</v>
      </c>
      <c r="M19" s="70">
        <v>-78</v>
      </c>
      <c r="N19" s="54">
        <v>-25</v>
      </c>
      <c r="O19" s="70">
        <v>-53</v>
      </c>
      <c r="P19" s="54">
        <v>-24</v>
      </c>
      <c r="Q19" s="54">
        <v>-29</v>
      </c>
    </row>
    <row r="20" spans="1:17" ht="17.100000000000001" customHeight="1" x14ac:dyDescent="0.25">
      <c r="A20" s="13" t="s">
        <v>17</v>
      </c>
      <c r="B20" s="13"/>
      <c r="C20" s="43"/>
      <c r="D20" s="11"/>
      <c r="E20" s="35"/>
      <c r="F20" s="188">
        <v>199</v>
      </c>
      <c r="G20" s="56">
        <v>70</v>
      </c>
      <c r="H20" s="185">
        <v>129</v>
      </c>
      <c r="I20" s="47">
        <v>62</v>
      </c>
      <c r="J20" s="56">
        <v>67</v>
      </c>
      <c r="K20" s="69">
        <v>254</v>
      </c>
      <c r="L20" s="56">
        <v>56</v>
      </c>
      <c r="M20" s="69">
        <v>198</v>
      </c>
      <c r="N20" s="57">
        <v>62</v>
      </c>
      <c r="O20" s="69">
        <v>136</v>
      </c>
      <c r="P20" s="57">
        <v>65</v>
      </c>
      <c r="Q20" s="57">
        <v>71</v>
      </c>
    </row>
    <row r="21" spans="1:17" ht="17.100000000000001" customHeight="1" x14ac:dyDescent="0.25">
      <c r="A21" s="3"/>
      <c r="B21" s="3"/>
      <c r="C21" s="9"/>
      <c r="D21" s="22"/>
      <c r="E21" s="17"/>
      <c r="F21" s="189"/>
      <c r="G21" s="17"/>
      <c r="H21" s="189"/>
      <c r="I21" s="28"/>
      <c r="J21" s="17"/>
      <c r="K21" s="79"/>
      <c r="L21" s="17"/>
      <c r="M21" s="79"/>
      <c r="N21" s="17"/>
      <c r="O21" s="79"/>
      <c r="P21" s="17"/>
      <c r="Q21" s="17"/>
    </row>
    <row r="22" spans="1:17" ht="17.100000000000001" customHeight="1" x14ac:dyDescent="0.25">
      <c r="A22" s="13" t="s">
        <v>18</v>
      </c>
      <c r="B22" s="13"/>
      <c r="C22" s="6"/>
      <c r="D22" s="31"/>
      <c r="E22" s="19"/>
      <c r="F22" s="190"/>
      <c r="G22" s="19"/>
      <c r="H22" s="190"/>
      <c r="I22" s="27"/>
      <c r="J22" s="19"/>
      <c r="K22" s="80"/>
      <c r="L22" s="19"/>
      <c r="M22" s="80"/>
      <c r="N22" s="19"/>
      <c r="O22" s="80"/>
      <c r="P22" s="19"/>
      <c r="Q22" s="19"/>
    </row>
    <row r="23" spans="1:17" ht="17.100000000000001" customHeight="1" x14ac:dyDescent="0.25">
      <c r="A23" s="204" t="s">
        <v>19</v>
      </c>
      <c r="B23" s="205"/>
      <c r="C23" s="205"/>
      <c r="D23" s="206"/>
      <c r="E23" s="32"/>
      <c r="F23" s="191">
        <v>1</v>
      </c>
      <c r="G23" s="54">
        <v>0</v>
      </c>
      <c r="H23" s="186">
        <v>1</v>
      </c>
      <c r="I23" s="46">
        <v>1</v>
      </c>
      <c r="J23" s="54">
        <v>0</v>
      </c>
      <c r="K23" s="70">
        <v>1</v>
      </c>
      <c r="L23" s="54">
        <v>0</v>
      </c>
      <c r="M23" s="70">
        <v>1</v>
      </c>
      <c r="N23" s="54">
        <v>1</v>
      </c>
      <c r="O23" s="70">
        <v>0</v>
      </c>
      <c r="P23" s="54">
        <v>0</v>
      </c>
      <c r="Q23" s="54">
        <v>0</v>
      </c>
    </row>
    <row r="24" spans="1:17" ht="17.100000000000001" customHeight="1" x14ac:dyDescent="0.25">
      <c r="A24" s="6" t="s">
        <v>20</v>
      </c>
      <c r="B24" s="6"/>
      <c r="C24" s="6"/>
      <c r="D24" s="7"/>
      <c r="E24" s="19"/>
      <c r="F24" s="192">
        <v>198</v>
      </c>
      <c r="G24" s="55">
        <v>70</v>
      </c>
      <c r="H24" s="195">
        <v>128</v>
      </c>
      <c r="I24" s="46">
        <v>61</v>
      </c>
      <c r="J24" s="55">
        <v>67</v>
      </c>
      <c r="K24" s="70">
        <v>253</v>
      </c>
      <c r="L24" s="55">
        <v>56</v>
      </c>
      <c r="M24" s="70">
        <v>197</v>
      </c>
      <c r="N24" s="55">
        <v>61</v>
      </c>
      <c r="O24" s="70">
        <v>136</v>
      </c>
      <c r="P24" s="55">
        <v>65</v>
      </c>
      <c r="Q24" s="55">
        <v>71</v>
      </c>
    </row>
    <row r="25" spans="1:17" ht="17.100000000000001" customHeight="1" x14ac:dyDescent="0.25">
      <c r="A25" s="9"/>
      <c r="B25" s="9"/>
      <c r="C25" s="9"/>
      <c r="D25" s="22"/>
      <c r="E25" s="17"/>
      <c r="F25" s="189"/>
      <c r="G25" s="17"/>
      <c r="H25" s="189"/>
      <c r="I25" s="28"/>
      <c r="J25" s="17"/>
      <c r="K25" s="79"/>
      <c r="L25" s="17"/>
      <c r="M25" s="79"/>
      <c r="N25" s="17"/>
      <c r="O25" s="79"/>
      <c r="P25" s="17"/>
      <c r="Q25" s="17"/>
    </row>
    <row r="26" spans="1:17" ht="17.100000000000001" customHeight="1" x14ac:dyDescent="0.25">
      <c r="A26" s="29" t="s">
        <v>21</v>
      </c>
      <c r="B26" s="29"/>
      <c r="C26" s="30"/>
      <c r="D26" s="31"/>
      <c r="E26" s="19"/>
      <c r="F26" s="190"/>
      <c r="G26" s="19"/>
      <c r="H26" s="190"/>
      <c r="I26" s="27"/>
      <c r="J26" s="19"/>
      <c r="K26" s="80"/>
      <c r="L26" s="19"/>
      <c r="M26" s="80"/>
      <c r="N26" s="19"/>
      <c r="O26" s="80"/>
      <c r="P26" s="19"/>
      <c r="Q26" s="19"/>
    </row>
    <row r="27" spans="1:17" ht="17.100000000000001" customHeight="1" x14ac:dyDescent="0.25">
      <c r="A27" s="33" t="s">
        <v>22</v>
      </c>
      <c r="B27" s="33"/>
      <c r="C27" s="33"/>
      <c r="D27" s="34"/>
      <c r="E27" s="32"/>
      <c r="F27" s="193">
        <v>1.42</v>
      </c>
      <c r="G27" s="151">
        <v>0.49999999999999989</v>
      </c>
      <c r="H27" s="196">
        <v>0.92</v>
      </c>
      <c r="I27" s="183">
        <v>0.44000000000000006</v>
      </c>
      <c r="J27" s="132">
        <v>0.48</v>
      </c>
      <c r="K27" s="81">
        <v>1.82</v>
      </c>
      <c r="L27" s="132">
        <v>0.40000000000000013</v>
      </c>
      <c r="M27" s="81">
        <v>1.42</v>
      </c>
      <c r="N27" s="59">
        <v>0.44999999999999996</v>
      </c>
      <c r="O27" s="81">
        <v>0.97</v>
      </c>
      <c r="P27" s="59">
        <v>0.45999999999999996</v>
      </c>
      <c r="Q27" s="59">
        <v>0.51</v>
      </c>
    </row>
    <row r="28" spans="1:17" ht="17.100000000000001" customHeight="1" x14ac:dyDescent="0.25">
      <c r="A28" s="33" t="s">
        <v>23</v>
      </c>
      <c r="B28" s="33"/>
      <c r="C28" s="33"/>
      <c r="D28" s="31"/>
      <c r="E28" s="35"/>
      <c r="F28" s="194">
        <v>1.43</v>
      </c>
      <c r="G28" s="132">
        <v>0.49999999999999989</v>
      </c>
      <c r="H28" s="197">
        <v>0.93</v>
      </c>
      <c r="I28" s="183">
        <v>0.45000000000000007</v>
      </c>
      <c r="J28" s="132">
        <v>0.48</v>
      </c>
      <c r="K28" s="81">
        <v>1.83</v>
      </c>
      <c r="L28" s="132">
        <v>0.41000000000000014</v>
      </c>
      <c r="M28" s="81">
        <v>1.42</v>
      </c>
      <c r="N28" s="59">
        <v>0.43999999999999995</v>
      </c>
      <c r="O28" s="81">
        <v>0.98</v>
      </c>
      <c r="P28" s="59">
        <v>0.47</v>
      </c>
      <c r="Q28" s="59">
        <v>0.51</v>
      </c>
    </row>
    <row r="29" spans="1:17" ht="17.100000000000001" customHeight="1" x14ac:dyDescent="0.25">
      <c r="A29" s="9"/>
      <c r="B29" s="9"/>
      <c r="C29" s="9"/>
      <c r="D29" s="2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4"/>
      <c r="P29" s="44"/>
      <c r="Q29" s="17"/>
    </row>
    <row r="30" spans="1:17" ht="16.5" customHeight="1" x14ac:dyDescent="0.25">
      <c r="A30" s="78" t="s">
        <v>47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6.5" customHeight="1" x14ac:dyDescent="0.25">
      <c r="A31" s="52"/>
      <c r="B31" s="52"/>
      <c r="C31" s="52"/>
      <c r="D31" s="63"/>
      <c r="E31" s="9"/>
      <c r="F31" s="171"/>
      <c r="G31" s="171"/>
      <c r="H31" s="171"/>
      <c r="I31" s="171"/>
      <c r="J31" s="171"/>
      <c r="K31" s="171"/>
      <c r="L31" s="171"/>
      <c r="M31" s="171"/>
      <c r="N31" s="9"/>
      <c r="O31" s="9"/>
      <c r="P31" s="9"/>
      <c r="Q31" s="9"/>
    </row>
    <row r="32" spans="1:17" ht="16.5" customHeight="1" x14ac:dyDescent="0.25">
      <c r="A32" s="25"/>
      <c r="B32" s="9"/>
      <c r="C32" s="9"/>
      <c r="D32" s="22"/>
      <c r="E32" s="9"/>
      <c r="F32" s="170"/>
      <c r="G32" s="170"/>
      <c r="H32" s="9"/>
      <c r="I32" s="9"/>
      <c r="J32" s="9"/>
      <c r="K32" s="9"/>
      <c r="L32" s="9"/>
      <c r="M32" s="172"/>
      <c r="N32" s="9"/>
      <c r="O32" s="9"/>
      <c r="P32" s="9"/>
      <c r="Q32" s="9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40" spans="1:1" x14ac:dyDescent="0.25">
      <c r="A40" s="16"/>
    </row>
    <row r="41" spans="1:1" x14ac:dyDescent="0.25">
      <c r="A41" s="16"/>
    </row>
  </sheetData>
  <mergeCells count="4">
    <mergeCell ref="A1:Q1"/>
    <mergeCell ref="A2:Q2"/>
    <mergeCell ref="A3:Q3"/>
    <mergeCell ref="A23:D23"/>
  </mergeCells>
  <pageMargins left="0.78740157480314965" right="0.59055118110236227" top="0.98425196850393704" bottom="0.98425196850393704" header="0.51181102362204722" footer="0.51181102362204722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1"/>
  <sheetViews>
    <sheetView topLeftCell="A11" zoomScale="85" zoomScaleNormal="85" zoomScaleSheetLayoutView="70" workbookViewId="0">
      <pane xSplit="1" topLeftCell="B1" activePane="topRight" state="frozen"/>
      <selection activeCell="B4" sqref="B4"/>
      <selection pane="topRight" activeCell="N102" sqref="N102"/>
    </sheetView>
  </sheetViews>
  <sheetFormatPr baseColWidth="10" defaultColWidth="11.44140625" defaultRowHeight="13.2" x14ac:dyDescent="0.25"/>
  <cols>
    <col min="1" max="1" width="24.109375" style="2" customWidth="1"/>
    <col min="2" max="3" width="14.44140625" style="2" customWidth="1"/>
    <col min="4" max="7" width="14.44140625" style="1" customWidth="1"/>
    <col min="8" max="11" width="14.44140625" style="2" customWidth="1"/>
    <col min="12" max="16384" width="11.44140625" style="2"/>
  </cols>
  <sheetData>
    <row r="1" spans="1:11" ht="17.399999999999999" x14ac:dyDescent="0.3">
      <c r="A1" s="201" t="s">
        <v>0</v>
      </c>
      <c r="B1" s="201"/>
      <c r="C1" s="201"/>
      <c r="H1" s="52"/>
      <c r="I1" s="52"/>
      <c r="J1" s="52"/>
      <c r="K1" s="52"/>
    </row>
    <row r="2" spans="1:11" ht="15.6" x14ac:dyDescent="0.3">
      <c r="A2" s="202" t="s">
        <v>24</v>
      </c>
      <c r="B2" s="202"/>
      <c r="C2" s="202"/>
      <c r="D2" s="213"/>
      <c r="E2" s="213"/>
      <c r="H2" s="52"/>
      <c r="I2" s="52"/>
      <c r="J2" s="52"/>
      <c r="K2" s="52"/>
    </row>
    <row r="3" spans="1:11" ht="15.6" x14ac:dyDescent="0.3">
      <c r="A3" s="173"/>
      <c r="B3" s="152"/>
      <c r="C3" s="152"/>
      <c r="D3" s="153"/>
      <c r="E3" s="153"/>
      <c r="H3" s="52"/>
      <c r="I3" s="52"/>
      <c r="J3" s="52"/>
      <c r="K3" s="52"/>
    </row>
    <row r="4" spans="1:11" ht="14.4" thickBot="1" x14ac:dyDescent="0.3">
      <c r="A4" s="115" t="s">
        <v>70</v>
      </c>
      <c r="B4" s="116"/>
      <c r="C4" s="116"/>
      <c r="D4" s="72"/>
      <c r="E4" s="72"/>
      <c r="F4" s="72"/>
      <c r="G4" s="72"/>
      <c r="H4" s="71"/>
      <c r="I4" s="71"/>
      <c r="J4" s="71"/>
      <c r="K4" s="71"/>
    </row>
    <row r="5" spans="1:11" ht="13.95" customHeight="1" x14ac:dyDescent="0.25">
      <c r="A5" s="26" t="s">
        <v>2</v>
      </c>
      <c r="B5" s="74" t="s">
        <v>70</v>
      </c>
      <c r="C5" s="75" t="s">
        <v>60</v>
      </c>
      <c r="D5" s="207" t="s">
        <v>25</v>
      </c>
      <c r="E5" s="208"/>
      <c r="F5" s="209" t="s">
        <v>26</v>
      </c>
      <c r="G5" s="210"/>
      <c r="H5" s="211" t="s">
        <v>27</v>
      </c>
      <c r="I5" s="210"/>
      <c r="J5" s="211" t="s">
        <v>28</v>
      </c>
      <c r="K5" s="210"/>
    </row>
    <row r="6" spans="1:11" ht="13.8" x14ac:dyDescent="0.25">
      <c r="A6" s="10" t="s">
        <v>42</v>
      </c>
      <c r="B6" s="82">
        <v>1511</v>
      </c>
      <c r="C6" s="54">
        <v>1276</v>
      </c>
      <c r="D6" s="93">
        <v>235</v>
      </c>
      <c r="E6" s="94">
        <v>0.18416927899686519</v>
      </c>
      <c r="F6" s="84">
        <v>225</v>
      </c>
      <c r="G6" s="85">
        <v>0.17</v>
      </c>
      <c r="H6" s="109">
        <v>2</v>
      </c>
      <c r="I6" s="85">
        <v>1.567398119122257E-3</v>
      </c>
      <c r="J6" s="45">
        <v>8</v>
      </c>
      <c r="K6" s="92">
        <v>6.269592476489028E-3</v>
      </c>
    </row>
    <row r="7" spans="1:11" ht="13.8" x14ac:dyDescent="0.25">
      <c r="A7" s="10" t="s">
        <v>43</v>
      </c>
      <c r="B7" s="82">
        <v>706</v>
      </c>
      <c r="C7" s="54">
        <v>637</v>
      </c>
      <c r="D7" s="95">
        <v>69</v>
      </c>
      <c r="E7" s="94">
        <v>0.10832025117739404</v>
      </c>
      <c r="F7" s="84">
        <v>17</v>
      </c>
      <c r="G7" s="85">
        <v>2.6687598116169546E-2</v>
      </c>
      <c r="H7" s="109" t="s">
        <v>31</v>
      </c>
      <c r="I7" s="107" t="s">
        <v>31</v>
      </c>
      <c r="J7" s="45">
        <v>52</v>
      </c>
      <c r="K7" s="92">
        <v>8.1632653061224483E-2</v>
      </c>
    </row>
    <row r="8" spans="1:11" ht="13.8" x14ac:dyDescent="0.25">
      <c r="A8" s="6" t="s">
        <v>29</v>
      </c>
      <c r="B8" s="82">
        <v>482</v>
      </c>
      <c r="C8" s="54">
        <v>344</v>
      </c>
      <c r="D8" s="99">
        <v>138</v>
      </c>
      <c r="E8" s="94">
        <v>0.40116279069767441</v>
      </c>
      <c r="F8" s="84">
        <v>86</v>
      </c>
      <c r="G8" s="85">
        <v>0.25</v>
      </c>
      <c r="H8" s="109" t="s">
        <v>31</v>
      </c>
      <c r="I8" s="107" t="s">
        <v>31</v>
      </c>
      <c r="J8" s="45">
        <v>52</v>
      </c>
      <c r="K8" s="92">
        <v>0.15116279069767441</v>
      </c>
    </row>
    <row r="9" spans="1:11" ht="13.8" x14ac:dyDescent="0.25">
      <c r="A9" s="10" t="s">
        <v>30</v>
      </c>
      <c r="B9" s="82">
        <v>-157</v>
      </c>
      <c r="C9" s="54">
        <v>-128</v>
      </c>
      <c r="D9" s="98">
        <v>-29</v>
      </c>
      <c r="E9" s="106" t="s">
        <v>31</v>
      </c>
      <c r="F9" s="137">
        <v>-28</v>
      </c>
      <c r="G9" s="107" t="s">
        <v>31</v>
      </c>
      <c r="H9" s="127" t="s">
        <v>31</v>
      </c>
      <c r="I9" s="107" t="s">
        <v>31</v>
      </c>
      <c r="J9" s="127">
        <v>-1</v>
      </c>
      <c r="K9" s="110" t="s">
        <v>31</v>
      </c>
    </row>
    <row r="10" spans="1:11" ht="14.4" thickBot="1" x14ac:dyDescent="0.3">
      <c r="A10" s="13" t="s">
        <v>32</v>
      </c>
      <c r="B10" s="83">
        <v>2542</v>
      </c>
      <c r="C10" s="77">
        <v>2129</v>
      </c>
      <c r="D10" s="96">
        <v>413</v>
      </c>
      <c r="E10" s="97">
        <v>0.19398778769375294</v>
      </c>
      <c r="F10" s="128">
        <v>300</v>
      </c>
      <c r="G10" s="88">
        <v>0.14091122592766558</v>
      </c>
      <c r="H10" s="129">
        <v>2</v>
      </c>
      <c r="I10" s="88">
        <v>9.3940817285110385E-4</v>
      </c>
      <c r="J10" s="58">
        <v>111</v>
      </c>
      <c r="K10" s="88">
        <v>5.2137153593236264E-2</v>
      </c>
    </row>
    <row r="11" spans="1:11" ht="15.6" x14ac:dyDescent="0.3">
      <c r="A11" s="173"/>
      <c r="B11" s="149"/>
      <c r="C11" s="149"/>
      <c r="D11" s="150"/>
      <c r="E11" s="168"/>
      <c r="H11" s="52"/>
      <c r="I11" s="52"/>
      <c r="J11" s="52"/>
      <c r="K11" s="52"/>
    </row>
    <row r="12" spans="1:11" ht="15.6" x14ac:dyDescent="0.3">
      <c r="A12" s="173"/>
      <c r="B12" s="152"/>
      <c r="C12" s="152"/>
      <c r="D12" s="153"/>
      <c r="E12" s="153"/>
      <c r="H12" s="52"/>
      <c r="I12" s="52"/>
      <c r="J12" s="52"/>
      <c r="K12" s="52"/>
    </row>
    <row r="13" spans="1:11" ht="14.4" thickBot="1" x14ac:dyDescent="0.3">
      <c r="A13" s="115" t="s">
        <v>69</v>
      </c>
      <c r="B13" s="116"/>
      <c r="C13" s="116"/>
      <c r="D13" s="72"/>
      <c r="E13" s="72"/>
      <c r="F13" s="72"/>
      <c r="G13" s="72"/>
      <c r="H13" s="71"/>
      <c r="I13" s="71"/>
      <c r="J13" s="71"/>
      <c r="K13" s="71"/>
    </row>
    <row r="14" spans="1:11" ht="13.95" customHeight="1" x14ac:dyDescent="0.25">
      <c r="A14" s="26" t="s">
        <v>2</v>
      </c>
      <c r="B14" s="74" t="s">
        <v>69</v>
      </c>
      <c r="C14" s="75" t="s">
        <v>58</v>
      </c>
      <c r="D14" s="207" t="s">
        <v>25</v>
      </c>
      <c r="E14" s="208"/>
      <c r="F14" s="209" t="s">
        <v>26</v>
      </c>
      <c r="G14" s="210"/>
      <c r="H14" s="211" t="s">
        <v>27</v>
      </c>
      <c r="I14" s="210"/>
      <c r="J14" s="211" t="s">
        <v>28</v>
      </c>
      <c r="K14" s="210"/>
    </row>
    <row r="15" spans="1:11" ht="13.8" x14ac:dyDescent="0.25">
      <c r="A15" s="10" t="s">
        <v>42</v>
      </c>
      <c r="B15" s="82">
        <v>524</v>
      </c>
      <c r="C15" s="54">
        <v>426</v>
      </c>
      <c r="D15" s="93">
        <v>98</v>
      </c>
      <c r="E15" s="94">
        <v>0.2300469483568075</v>
      </c>
      <c r="F15" s="84">
        <v>94</v>
      </c>
      <c r="G15" s="85">
        <v>0.22065727699530516</v>
      </c>
      <c r="H15" s="109">
        <v>1</v>
      </c>
      <c r="I15" s="85">
        <v>2.3474178403755869E-3</v>
      </c>
      <c r="J15" s="45">
        <v>3</v>
      </c>
      <c r="K15" s="92">
        <v>7.0422535211267607E-3</v>
      </c>
    </row>
    <row r="16" spans="1:11" ht="13.8" x14ac:dyDescent="0.25">
      <c r="A16" s="10" t="s">
        <v>43</v>
      </c>
      <c r="B16" s="82">
        <v>252</v>
      </c>
      <c r="C16" s="54">
        <v>213</v>
      </c>
      <c r="D16" s="95">
        <v>39</v>
      </c>
      <c r="E16" s="94">
        <v>0.18309859154929578</v>
      </c>
      <c r="F16" s="84">
        <v>18</v>
      </c>
      <c r="G16" s="85">
        <v>8.4507042253521125E-2</v>
      </c>
      <c r="H16" s="109" t="s">
        <v>31</v>
      </c>
      <c r="I16" s="107" t="s">
        <v>31</v>
      </c>
      <c r="J16" s="45">
        <v>21</v>
      </c>
      <c r="K16" s="92">
        <v>9.8591549295774641E-2</v>
      </c>
    </row>
    <row r="17" spans="1:11" ht="13.8" x14ac:dyDescent="0.25">
      <c r="A17" s="6" t="s">
        <v>29</v>
      </c>
      <c r="B17" s="82">
        <v>182</v>
      </c>
      <c r="C17" s="54">
        <v>120</v>
      </c>
      <c r="D17" s="99">
        <v>62</v>
      </c>
      <c r="E17" s="94">
        <v>0.51666666666666672</v>
      </c>
      <c r="F17" s="84">
        <v>38</v>
      </c>
      <c r="G17" s="85">
        <v>0.31666666666666665</v>
      </c>
      <c r="H17" s="109" t="s">
        <v>31</v>
      </c>
      <c r="I17" s="107" t="s">
        <v>31</v>
      </c>
      <c r="J17" s="45">
        <v>24</v>
      </c>
      <c r="K17" s="92">
        <v>0.2</v>
      </c>
    </row>
    <row r="18" spans="1:11" ht="13.8" x14ac:dyDescent="0.25">
      <c r="A18" s="10" t="s">
        <v>30</v>
      </c>
      <c r="B18" s="82">
        <v>-56</v>
      </c>
      <c r="C18" s="54">
        <v>-41</v>
      </c>
      <c r="D18" s="98">
        <v>-15</v>
      </c>
      <c r="E18" s="106" t="s">
        <v>31</v>
      </c>
      <c r="F18" s="84">
        <v>-14</v>
      </c>
      <c r="G18" s="107" t="s">
        <v>31</v>
      </c>
      <c r="H18" s="127" t="s">
        <v>31</v>
      </c>
      <c r="I18" s="107" t="s">
        <v>31</v>
      </c>
      <c r="J18" s="109" t="s">
        <v>31</v>
      </c>
      <c r="K18" s="110" t="s">
        <v>31</v>
      </c>
    </row>
    <row r="19" spans="1:11" ht="14.4" thickBot="1" x14ac:dyDescent="0.3">
      <c r="A19" s="13" t="s">
        <v>32</v>
      </c>
      <c r="B19" s="180">
        <v>902</v>
      </c>
      <c r="C19" s="56">
        <v>718</v>
      </c>
      <c r="D19" s="96">
        <v>184</v>
      </c>
      <c r="E19" s="97">
        <v>0.25626740947075211</v>
      </c>
      <c r="F19" s="128">
        <v>136</v>
      </c>
      <c r="G19" s="88">
        <v>0.1894150417827298</v>
      </c>
      <c r="H19" s="129">
        <v>1</v>
      </c>
      <c r="I19" s="88">
        <v>1.3927576601671309E-3</v>
      </c>
      <c r="J19" s="58">
        <v>47</v>
      </c>
      <c r="K19" s="88">
        <v>6.545961002785515E-2</v>
      </c>
    </row>
    <row r="20" spans="1:11" ht="15.6" x14ac:dyDescent="0.3">
      <c r="A20" s="173"/>
      <c r="B20" s="149"/>
      <c r="C20" s="149"/>
      <c r="D20" s="150"/>
      <c r="E20" s="150"/>
      <c r="H20" s="52"/>
      <c r="I20" s="52"/>
      <c r="J20" s="52"/>
      <c r="K20" s="52"/>
    </row>
    <row r="21" spans="1:11" ht="15.6" x14ac:dyDescent="0.3">
      <c r="A21" s="173"/>
      <c r="B21" s="149"/>
      <c r="C21" s="149"/>
      <c r="D21" s="150"/>
      <c r="E21" s="150"/>
      <c r="H21" s="52"/>
      <c r="I21" s="52"/>
      <c r="J21" s="52"/>
      <c r="K21" s="52"/>
    </row>
    <row r="22" spans="1:11" ht="14.4" thickBot="1" x14ac:dyDescent="0.3">
      <c r="A22" s="115" t="s">
        <v>68</v>
      </c>
      <c r="B22" s="116"/>
      <c r="C22" s="116"/>
      <c r="D22" s="72"/>
      <c r="E22" s="72"/>
      <c r="F22" s="72"/>
      <c r="G22" s="72"/>
      <c r="H22" s="71"/>
      <c r="I22" s="71"/>
      <c r="J22" s="71"/>
      <c r="K22" s="71"/>
    </row>
    <row r="23" spans="1:11" ht="15" customHeight="1" x14ac:dyDescent="0.25">
      <c r="A23" s="26" t="s">
        <v>2</v>
      </c>
      <c r="B23" s="74" t="s">
        <v>68</v>
      </c>
      <c r="C23" s="75" t="s">
        <v>55</v>
      </c>
      <c r="D23" s="207" t="s">
        <v>25</v>
      </c>
      <c r="E23" s="208"/>
      <c r="F23" s="209" t="s">
        <v>26</v>
      </c>
      <c r="G23" s="210"/>
      <c r="H23" s="211" t="s">
        <v>27</v>
      </c>
      <c r="I23" s="210"/>
      <c r="J23" s="211" t="s">
        <v>28</v>
      </c>
      <c r="K23" s="210"/>
    </row>
    <row r="24" spans="1:11" ht="13.8" x14ac:dyDescent="0.25">
      <c r="A24" s="10" t="s">
        <v>42</v>
      </c>
      <c r="B24" s="82">
        <v>987</v>
      </c>
      <c r="C24" s="54">
        <v>850</v>
      </c>
      <c r="D24" s="93">
        <v>137</v>
      </c>
      <c r="E24" s="94">
        <v>0.16117647058823528</v>
      </c>
      <c r="F24" s="84">
        <v>131</v>
      </c>
      <c r="G24" s="85">
        <v>0.15411764705882353</v>
      </c>
      <c r="H24" s="109">
        <v>1</v>
      </c>
      <c r="I24" s="85">
        <v>1.176470588235294E-3</v>
      </c>
      <c r="J24" s="45">
        <v>5</v>
      </c>
      <c r="K24" s="92">
        <v>5.8823529411764705E-3</v>
      </c>
    </row>
    <row r="25" spans="1:11" ht="13.8" x14ac:dyDescent="0.25">
      <c r="A25" s="10" t="s">
        <v>43</v>
      </c>
      <c r="B25" s="82">
        <v>454</v>
      </c>
      <c r="C25" s="54">
        <v>424</v>
      </c>
      <c r="D25" s="95">
        <v>30</v>
      </c>
      <c r="E25" s="94">
        <v>7.0754716981132074E-2</v>
      </c>
      <c r="F25" s="84">
        <v>-1</v>
      </c>
      <c r="G25" s="85">
        <v>-2.3584905660377358E-3</v>
      </c>
      <c r="H25" s="109" t="s">
        <v>31</v>
      </c>
      <c r="I25" s="107" t="s">
        <v>31</v>
      </c>
      <c r="J25" s="45">
        <v>31</v>
      </c>
      <c r="K25" s="92">
        <v>7.3113207547169809E-2</v>
      </c>
    </row>
    <row r="26" spans="1:11" ht="13.8" x14ac:dyDescent="0.25">
      <c r="A26" s="6" t="s">
        <v>29</v>
      </c>
      <c r="B26" s="82">
        <v>300</v>
      </c>
      <c r="C26" s="54">
        <v>224</v>
      </c>
      <c r="D26" s="99">
        <v>76</v>
      </c>
      <c r="E26" s="94">
        <v>0.3392857142857143</v>
      </c>
      <c r="F26" s="84">
        <v>48</v>
      </c>
      <c r="G26" s="85">
        <v>0.21428571428571427</v>
      </c>
      <c r="H26" s="109" t="s">
        <v>31</v>
      </c>
      <c r="I26" s="107" t="s">
        <v>31</v>
      </c>
      <c r="J26" s="45">
        <v>28</v>
      </c>
      <c r="K26" s="92">
        <v>0.125</v>
      </c>
    </row>
    <row r="27" spans="1:11" ht="13.8" x14ac:dyDescent="0.25">
      <c r="A27" s="10" t="s">
        <v>30</v>
      </c>
      <c r="B27" s="82">
        <v>-101</v>
      </c>
      <c r="C27" s="54">
        <v>-87</v>
      </c>
      <c r="D27" s="98">
        <v>-14</v>
      </c>
      <c r="E27" s="106" t="s">
        <v>31</v>
      </c>
      <c r="F27" s="137">
        <v>-14</v>
      </c>
      <c r="G27" s="107" t="s">
        <v>31</v>
      </c>
      <c r="H27" s="127" t="s">
        <v>31</v>
      </c>
      <c r="I27" s="107" t="s">
        <v>31</v>
      </c>
      <c r="J27" s="127" t="s">
        <v>31</v>
      </c>
      <c r="K27" s="110" t="s">
        <v>31</v>
      </c>
    </row>
    <row r="28" spans="1:11" ht="14.4" thickBot="1" x14ac:dyDescent="0.3">
      <c r="A28" s="13" t="s">
        <v>32</v>
      </c>
      <c r="B28" s="83">
        <v>1640</v>
      </c>
      <c r="C28" s="77">
        <v>1411</v>
      </c>
      <c r="D28" s="96">
        <v>229</v>
      </c>
      <c r="E28" s="97">
        <v>0.16229624379872432</v>
      </c>
      <c r="F28" s="128">
        <v>164</v>
      </c>
      <c r="G28" s="88">
        <v>0.11622962437987243</v>
      </c>
      <c r="H28" s="129">
        <v>1</v>
      </c>
      <c r="I28" s="88">
        <v>7.0871722182849046E-4</v>
      </c>
      <c r="J28" s="58">
        <v>64</v>
      </c>
      <c r="K28" s="88">
        <v>4.5357902197023389E-2</v>
      </c>
    </row>
    <row r="29" spans="1:11" ht="15.6" x14ac:dyDescent="0.3">
      <c r="A29" s="3"/>
      <c r="B29" s="143"/>
      <c r="C29" s="143"/>
      <c r="D29" s="144"/>
      <c r="E29" s="144"/>
      <c r="H29" s="52"/>
      <c r="I29" s="52"/>
      <c r="J29" s="52"/>
      <c r="K29" s="52"/>
    </row>
    <row r="30" spans="1:11" ht="15.6" x14ac:dyDescent="0.3">
      <c r="A30" s="173"/>
      <c r="B30" s="143"/>
      <c r="C30" s="143"/>
      <c r="D30" s="144"/>
      <c r="E30" s="144"/>
      <c r="H30" s="52"/>
      <c r="I30" s="52"/>
      <c r="J30" s="52"/>
      <c r="K30" s="52"/>
    </row>
    <row r="31" spans="1:11" ht="14.4" thickBot="1" x14ac:dyDescent="0.3">
      <c r="A31" s="115" t="s">
        <v>67</v>
      </c>
      <c r="B31" s="116"/>
      <c r="C31" s="116"/>
      <c r="D31" s="72"/>
      <c r="E31" s="72"/>
      <c r="F31" s="72"/>
      <c r="G31" s="72"/>
      <c r="H31" s="71"/>
      <c r="I31" s="71"/>
      <c r="J31" s="71"/>
      <c r="K31" s="71"/>
    </row>
    <row r="32" spans="1:11" ht="15" customHeight="1" x14ac:dyDescent="0.25">
      <c r="A32" s="26" t="s">
        <v>2</v>
      </c>
      <c r="B32" s="74" t="s">
        <v>67</v>
      </c>
      <c r="C32" s="75" t="s">
        <v>56</v>
      </c>
      <c r="D32" s="207" t="s">
        <v>25</v>
      </c>
      <c r="E32" s="208"/>
      <c r="F32" s="209" t="s">
        <v>26</v>
      </c>
      <c r="G32" s="210"/>
      <c r="H32" s="211" t="s">
        <v>27</v>
      </c>
      <c r="I32" s="210"/>
      <c r="J32" s="211" t="s">
        <v>28</v>
      </c>
      <c r="K32" s="210"/>
    </row>
    <row r="33" spans="1:11" ht="13.8" x14ac:dyDescent="0.25">
      <c r="A33" s="10" t="s">
        <v>42</v>
      </c>
      <c r="B33" s="82">
        <v>506</v>
      </c>
      <c r="C33" s="54">
        <v>431</v>
      </c>
      <c r="D33" s="93">
        <v>75</v>
      </c>
      <c r="E33" s="94">
        <v>0.1740139211136891</v>
      </c>
      <c r="F33" s="84">
        <v>71</v>
      </c>
      <c r="G33" s="85">
        <v>0.16473317865429235</v>
      </c>
      <c r="H33" s="109">
        <v>0</v>
      </c>
      <c r="I33" s="85">
        <v>0</v>
      </c>
      <c r="J33" s="45">
        <v>4</v>
      </c>
      <c r="K33" s="92">
        <v>9.2807424593967514E-3</v>
      </c>
    </row>
    <row r="34" spans="1:11" ht="13.8" x14ac:dyDescent="0.25">
      <c r="A34" s="10" t="s">
        <v>43</v>
      </c>
      <c r="B34" s="82">
        <v>217</v>
      </c>
      <c r="C34" s="54">
        <v>211</v>
      </c>
      <c r="D34" s="95">
        <v>6</v>
      </c>
      <c r="E34" s="94">
        <v>2.843601895734597E-2</v>
      </c>
      <c r="F34" s="84">
        <v>-11</v>
      </c>
      <c r="G34" s="85">
        <v>-5.2132701421800945E-2</v>
      </c>
      <c r="H34" s="109" t="s">
        <v>31</v>
      </c>
      <c r="I34" s="107" t="s">
        <v>31</v>
      </c>
      <c r="J34" s="45">
        <v>17</v>
      </c>
      <c r="K34" s="92">
        <v>8.0568720379146919E-2</v>
      </c>
    </row>
    <row r="35" spans="1:11" ht="13.8" x14ac:dyDescent="0.25">
      <c r="A35" s="6" t="s">
        <v>29</v>
      </c>
      <c r="B35" s="82">
        <v>159</v>
      </c>
      <c r="C35" s="54">
        <v>113</v>
      </c>
      <c r="D35" s="99">
        <v>46</v>
      </c>
      <c r="E35" s="94">
        <v>0.40707964601769914</v>
      </c>
      <c r="F35" s="84">
        <v>28</v>
      </c>
      <c r="G35" s="85">
        <v>0.24778761061946902</v>
      </c>
      <c r="H35" s="109" t="s">
        <v>31</v>
      </c>
      <c r="I35" s="107" t="s">
        <v>31</v>
      </c>
      <c r="J35" s="45">
        <v>18</v>
      </c>
      <c r="K35" s="92">
        <v>0.15929203539823009</v>
      </c>
    </row>
    <row r="36" spans="1:11" ht="13.8" x14ac:dyDescent="0.25">
      <c r="A36" s="10" t="s">
        <v>30</v>
      </c>
      <c r="B36" s="82">
        <v>-50</v>
      </c>
      <c r="C36" s="54">
        <v>-41</v>
      </c>
      <c r="D36" s="98">
        <v>-9</v>
      </c>
      <c r="E36" s="106" t="s">
        <v>31</v>
      </c>
      <c r="F36" s="137">
        <v>-9</v>
      </c>
      <c r="G36" s="107" t="s">
        <v>31</v>
      </c>
      <c r="H36" s="127" t="s">
        <v>31</v>
      </c>
      <c r="I36" s="107" t="s">
        <v>31</v>
      </c>
      <c r="J36" s="127" t="s">
        <v>31</v>
      </c>
      <c r="K36" s="110" t="s">
        <v>31</v>
      </c>
    </row>
    <row r="37" spans="1:11" ht="14.4" thickBot="1" x14ac:dyDescent="0.3">
      <c r="A37" s="13" t="s">
        <v>32</v>
      </c>
      <c r="B37" s="83">
        <v>832</v>
      </c>
      <c r="C37" s="77">
        <v>714</v>
      </c>
      <c r="D37" s="96">
        <v>118</v>
      </c>
      <c r="E37" s="97">
        <v>0.16526610644257703</v>
      </c>
      <c r="F37" s="128">
        <v>79</v>
      </c>
      <c r="G37" s="88">
        <v>0.11064425770308123</v>
      </c>
      <c r="H37" s="129">
        <v>0</v>
      </c>
      <c r="I37" s="88">
        <v>0</v>
      </c>
      <c r="J37" s="58">
        <v>39</v>
      </c>
      <c r="K37" s="88">
        <v>5.4621848739495799E-2</v>
      </c>
    </row>
    <row r="38" spans="1:11" ht="15.6" x14ac:dyDescent="0.3">
      <c r="A38" s="173"/>
      <c r="B38" s="141"/>
      <c r="C38" s="141"/>
      <c r="D38" s="142"/>
      <c r="E38" s="142"/>
      <c r="H38" s="52"/>
      <c r="I38" s="52"/>
      <c r="J38" s="52"/>
      <c r="K38" s="52"/>
    </row>
    <row r="39" spans="1:11" ht="15.6" x14ac:dyDescent="0.3">
      <c r="A39" s="173"/>
      <c r="B39" s="141"/>
      <c r="C39" s="141"/>
      <c r="D39" s="142"/>
      <c r="E39" s="142"/>
      <c r="H39" s="52"/>
      <c r="I39" s="52"/>
      <c r="J39" s="52"/>
      <c r="K39" s="52"/>
    </row>
    <row r="40" spans="1:11" ht="14.4" thickBot="1" x14ac:dyDescent="0.3">
      <c r="A40" s="115" t="s">
        <v>66</v>
      </c>
      <c r="B40" s="116"/>
      <c r="C40" s="116"/>
      <c r="D40" s="72"/>
      <c r="E40" s="72"/>
      <c r="F40" s="72"/>
      <c r="G40" s="72"/>
      <c r="H40" s="71"/>
      <c r="I40" s="71"/>
      <c r="J40" s="71"/>
      <c r="K40" s="71"/>
    </row>
    <row r="41" spans="1:11" ht="15" customHeight="1" x14ac:dyDescent="0.25">
      <c r="A41" s="26" t="s">
        <v>2</v>
      </c>
      <c r="B41" s="74" t="s">
        <v>66</v>
      </c>
      <c r="C41" s="75" t="s">
        <v>54</v>
      </c>
      <c r="D41" s="207" t="s">
        <v>25</v>
      </c>
      <c r="E41" s="208"/>
      <c r="F41" s="209" t="s">
        <v>26</v>
      </c>
      <c r="G41" s="210"/>
      <c r="H41" s="211" t="s">
        <v>27</v>
      </c>
      <c r="I41" s="210"/>
      <c r="J41" s="211" t="s">
        <v>28</v>
      </c>
      <c r="K41" s="210"/>
    </row>
    <row r="42" spans="1:11" ht="13.8" x14ac:dyDescent="0.25">
      <c r="A42" s="10" t="s">
        <v>42</v>
      </c>
      <c r="B42" s="82">
        <v>481</v>
      </c>
      <c r="C42" s="54">
        <v>419</v>
      </c>
      <c r="D42" s="93">
        <v>62</v>
      </c>
      <c r="E42" s="94">
        <v>0.14797136038186157</v>
      </c>
      <c r="F42" s="84">
        <v>60</v>
      </c>
      <c r="G42" s="85">
        <v>0.15</v>
      </c>
      <c r="H42" s="109">
        <v>1</v>
      </c>
      <c r="I42" s="85">
        <v>2.3866348448687352E-3</v>
      </c>
      <c r="J42" s="45">
        <v>1</v>
      </c>
      <c r="K42" s="92">
        <v>2.3866348448687352E-3</v>
      </c>
    </row>
    <row r="43" spans="1:11" ht="13.8" x14ac:dyDescent="0.25">
      <c r="A43" s="10" t="s">
        <v>43</v>
      </c>
      <c r="B43" s="82">
        <v>237</v>
      </c>
      <c r="C43" s="54">
        <v>213</v>
      </c>
      <c r="D43" s="95">
        <v>24</v>
      </c>
      <c r="E43" s="94">
        <v>0.11267605633802817</v>
      </c>
      <c r="F43" s="84">
        <v>10</v>
      </c>
      <c r="G43" s="85">
        <v>4.6948356807511735E-2</v>
      </c>
      <c r="H43" s="109">
        <v>0</v>
      </c>
      <c r="I43" s="85">
        <v>0</v>
      </c>
      <c r="J43" s="45">
        <v>14</v>
      </c>
      <c r="K43" s="92">
        <v>0.06</v>
      </c>
    </row>
    <row r="44" spans="1:11" ht="13.8" x14ac:dyDescent="0.25">
      <c r="A44" s="6" t="s">
        <v>29</v>
      </c>
      <c r="B44" s="82">
        <v>141</v>
      </c>
      <c r="C44" s="54">
        <v>111</v>
      </c>
      <c r="D44" s="99">
        <v>30</v>
      </c>
      <c r="E44" s="94">
        <v>0.27027027027027029</v>
      </c>
      <c r="F44" s="84">
        <v>20</v>
      </c>
      <c r="G44" s="85">
        <v>0.18018018018018017</v>
      </c>
      <c r="H44" s="109">
        <v>0</v>
      </c>
      <c r="I44" s="85">
        <v>0</v>
      </c>
      <c r="J44" s="45">
        <v>10</v>
      </c>
      <c r="K44" s="92">
        <v>9.0090090090090086E-2</v>
      </c>
    </row>
    <row r="45" spans="1:11" ht="13.8" x14ac:dyDescent="0.25">
      <c r="A45" s="10" t="s">
        <v>30</v>
      </c>
      <c r="B45" s="82">
        <v>-51</v>
      </c>
      <c r="C45" s="54">
        <v>-46</v>
      </c>
      <c r="D45" s="98">
        <v>-5</v>
      </c>
      <c r="E45" s="106" t="s">
        <v>31</v>
      </c>
      <c r="F45" s="137">
        <v>-5</v>
      </c>
      <c r="G45" s="107" t="s">
        <v>31</v>
      </c>
      <c r="H45" s="127" t="s">
        <v>31</v>
      </c>
      <c r="I45" s="107" t="s">
        <v>31</v>
      </c>
      <c r="J45" s="127" t="s">
        <v>31</v>
      </c>
      <c r="K45" s="110" t="s">
        <v>31</v>
      </c>
    </row>
    <row r="46" spans="1:11" ht="14.4" thickBot="1" x14ac:dyDescent="0.3">
      <c r="A46" s="13" t="s">
        <v>32</v>
      </c>
      <c r="B46" s="83">
        <v>808</v>
      </c>
      <c r="C46" s="77">
        <v>697</v>
      </c>
      <c r="D46" s="96">
        <v>111</v>
      </c>
      <c r="E46" s="97">
        <v>0.15925394548063126</v>
      </c>
      <c r="F46" s="128">
        <v>85</v>
      </c>
      <c r="G46" s="88">
        <v>0.12195121951219512</v>
      </c>
      <c r="H46" s="129">
        <v>1</v>
      </c>
      <c r="I46" s="88">
        <v>1.2376237623762376E-3</v>
      </c>
      <c r="J46" s="58">
        <v>25</v>
      </c>
      <c r="K46" s="88">
        <v>3.5868005738880916E-2</v>
      </c>
    </row>
    <row r="47" spans="1:11" ht="13.8" x14ac:dyDescent="0.25">
      <c r="A47" s="3"/>
      <c r="B47" s="133"/>
      <c r="C47" s="133"/>
      <c r="D47" s="133"/>
      <c r="E47" s="136"/>
      <c r="F47" s="133"/>
      <c r="G47" s="136"/>
      <c r="H47" s="134"/>
      <c r="I47" s="136"/>
      <c r="J47" s="135"/>
      <c r="K47" s="136"/>
    </row>
    <row r="48" spans="1:11" ht="15.6" x14ac:dyDescent="0.3">
      <c r="A48" s="173"/>
      <c r="B48" s="141"/>
      <c r="C48" s="141"/>
      <c r="D48" s="142"/>
      <c r="E48" s="142"/>
      <c r="H48" s="52"/>
      <c r="I48" s="52"/>
      <c r="J48" s="52"/>
      <c r="K48" s="52"/>
    </row>
    <row r="49" spans="1:11" ht="14.4" thickBot="1" x14ac:dyDescent="0.3">
      <c r="A49" s="115" t="s">
        <v>63</v>
      </c>
      <c r="B49" s="116"/>
      <c r="C49" s="116"/>
      <c r="D49" s="72"/>
      <c r="E49" s="72"/>
      <c r="F49" s="72"/>
      <c r="G49" s="72"/>
      <c r="H49" s="71"/>
      <c r="I49" s="71"/>
      <c r="J49" s="71"/>
      <c r="K49" s="71"/>
    </row>
    <row r="50" spans="1:11" ht="15" customHeight="1" x14ac:dyDescent="0.25">
      <c r="A50" s="26" t="s">
        <v>2</v>
      </c>
      <c r="B50" s="74" t="s">
        <v>62</v>
      </c>
      <c r="C50" s="75" t="s">
        <v>53</v>
      </c>
      <c r="D50" s="207" t="s">
        <v>25</v>
      </c>
      <c r="E50" s="208"/>
      <c r="F50" s="209" t="s">
        <v>26</v>
      </c>
      <c r="G50" s="210"/>
      <c r="H50" s="211" t="s">
        <v>27</v>
      </c>
      <c r="I50" s="210"/>
      <c r="J50" s="211" t="s">
        <v>28</v>
      </c>
      <c r="K50" s="210"/>
    </row>
    <row r="51" spans="1:11" ht="13.8" x14ac:dyDescent="0.25">
      <c r="A51" s="10" t="s">
        <v>42</v>
      </c>
      <c r="B51" s="82">
        <v>1710</v>
      </c>
      <c r="C51" s="54">
        <v>1446</v>
      </c>
      <c r="D51" s="93">
        <v>264</v>
      </c>
      <c r="E51" s="94">
        <v>0.18257261410788381</v>
      </c>
      <c r="F51" s="84">
        <v>253</v>
      </c>
      <c r="G51" s="85">
        <v>0.17496542185338865</v>
      </c>
      <c r="H51" s="109">
        <v>3</v>
      </c>
      <c r="I51" s="85">
        <v>2.0746887966804979E-3</v>
      </c>
      <c r="J51" s="45">
        <v>8</v>
      </c>
      <c r="K51" s="92">
        <v>5.5325034578146614E-3</v>
      </c>
    </row>
    <row r="52" spans="1:11" ht="13.8" x14ac:dyDescent="0.25">
      <c r="A52" s="10" t="s">
        <v>43</v>
      </c>
      <c r="B52" s="82">
        <v>855</v>
      </c>
      <c r="C52" s="54">
        <v>698</v>
      </c>
      <c r="D52" s="95">
        <v>157</v>
      </c>
      <c r="E52" s="94">
        <v>0.22492836676217765</v>
      </c>
      <c r="F52" s="84">
        <v>133</v>
      </c>
      <c r="G52" s="85">
        <v>0.19054441260744986</v>
      </c>
      <c r="H52" s="109">
        <v>0</v>
      </c>
      <c r="I52" s="85">
        <v>0</v>
      </c>
      <c r="J52" s="45">
        <v>24</v>
      </c>
      <c r="K52" s="92">
        <v>3.4383954154727794E-2</v>
      </c>
    </row>
    <row r="53" spans="1:11" ht="13.8" x14ac:dyDescent="0.25">
      <c r="A53" s="6" t="s">
        <v>29</v>
      </c>
      <c r="B53" s="82">
        <v>471</v>
      </c>
      <c r="C53" s="54">
        <v>387</v>
      </c>
      <c r="D53" s="99">
        <v>84</v>
      </c>
      <c r="E53" s="94">
        <v>0.21705426356589147</v>
      </c>
      <c r="F53" s="84">
        <v>96</v>
      </c>
      <c r="G53" s="85">
        <v>0.24806201550387597</v>
      </c>
      <c r="H53" s="109">
        <v>12</v>
      </c>
      <c r="I53" s="85">
        <v>3.1007751937984496E-2</v>
      </c>
      <c r="J53" s="45">
        <v>-24</v>
      </c>
      <c r="K53" s="92">
        <v>-6.2015503875968991E-2</v>
      </c>
    </row>
    <row r="54" spans="1:11" ht="13.8" x14ac:dyDescent="0.25">
      <c r="A54" s="10" t="s">
        <v>30</v>
      </c>
      <c r="B54" s="82">
        <v>-165</v>
      </c>
      <c r="C54" s="54">
        <v>-153</v>
      </c>
      <c r="D54" s="98">
        <v>-12</v>
      </c>
      <c r="E54" s="106" t="s">
        <v>31</v>
      </c>
      <c r="F54" s="137">
        <v>-12</v>
      </c>
      <c r="G54" s="107" t="s">
        <v>31</v>
      </c>
      <c r="H54" s="127" t="s">
        <v>31</v>
      </c>
      <c r="I54" s="107" t="s">
        <v>31</v>
      </c>
      <c r="J54" s="127" t="s">
        <v>31</v>
      </c>
      <c r="K54" s="110" t="s">
        <v>31</v>
      </c>
    </row>
    <row r="55" spans="1:11" ht="14.4" thickBot="1" x14ac:dyDescent="0.3">
      <c r="A55" s="13" t="s">
        <v>32</v>
      </c>
      <c r="B55" s="83">
        <v>2871</v>
      </c>
      <c r="C55" s="77">
        <v>2378</v>
      </c>
      <c r="D55" s="96">
        <v>493</v>
      </c>
      <c r="E55" s="97">
        <v>0.2073170731707317</v>
      </c>
      <c r="F55" s="128">
        <v>470</v>
      </c>
      <c r="G55" s="88">
        <v>0.19764507989907484</v>
      </c>
      <c r="H55" s="129">
        <v>15</v>
      </c>
      <c r="I55" s="88">
        <v>5.2246603970741903E-3</v>
      </c>
      <c r="J55" s="58">
        <v>8</v>
      </c>
      <c r="K55" s="88">
        <v>3.3641715727502101E-3</v>
      </c>
    </row>
    <row r="56" spans="1:11" ht="13.8" x14ac:dyDescent="0.25">
      <c r="A56" s="3"/>
      <c r="B56" s="133"/>
      <c r="C56" s="133"/>
      <c r="D56" s="133"/>
      <c r="E56" s="136"/>
      <c r="F56" s="133"/>
      <c r="G56" s="136"/>
      <c r="H56" s="134"/>
      <c r="I56" s="136"/>
      <c r="J56" s="135"/>
      <c r="K56" s="136"/>
    </row>
    <row r="57" spans="1:11" ht="15.6" x14ac:dyDescent="0.3">
      <c r="A57" s="173"/>
      <c r="B57" s="130"/>
      <c r="C57" s="130"/>
      <c r="D57" s="131"/>
      <c r="E57" s="131"/>
      <c r="H57" s="52"/>
      <c r="I57" s="52"/>
      <c r="J57" s="52"/>
      <c r="K57" s="52"/>
    </row>
    <row r="58" spans="1:11" ht="14.4" thickBot="1" x14ac:dyDescent="0.3">
      <c r="A58" s="115" t="s">
        <v>61</v>
      </c>
      <c r="B58" s="116"/>
      <c r="C58" s="116"/>
      <c r="D58" s="72"/>
      <c r="E58" s="72"/>
      <c r="F58" s="72"/>
      <c r="G58" s="72"/>
      <c r="H58" s="71"/>
      <c r="I58" s="71"/>
      <c r="J58" s="71"/>
      <c r="K58" s="71"/>
    </row>
    <row r="59" spans="1:11" ht="15" customHeight="1" x14ac:dyDescent="0.25">
      <c r="A59" s="26" t="s">
        <v>2</v>
      </c>
      <c r="B59" s="74" t="s">
        <v>64</v>
      </c>
      <c r="C59" s="75" t="s">
        <v>48</v>
      </c>
      <c r="D59" s="207" t="s">
        <v>25</v>
      </c>
      <c r="E59" s="208"/>
      <c r="F59" s="209" t="s">
        <v>26</v>
      </c>
      <c r="G59" s="210"/>
      <c r="H59" s="211" t="s">
        <v>27</v>
      </c>
      <c r="I59" s="210"/>
      <c r="J59" s="211" t="s">
        <v>28</v>
      </c>
      <c r="K59" s="210"/>
    </row>
    <row r="60" spans="1:11" ht="13.8" x14ac:dyDescent="0.25">
      <c r="A60" s="10" t="s">
        <v>42</v>
      </c>
      <c r="B60" s="82">
        <v>434</v>
      </c>
      <c r="C60" s="54">
        <v>386</v>
      </c>
      <c r="D60" s="93">
        <v>48</v>
      </c>
      <c r="E60" s="94">
        <v>0.12435233160621761</v>
      </c>
      <c r="F60" s="84">
        <v>41</v>
      </c>
      <c r="G60" s="85">
        <v>0.10621761658031088</v>
      </c>
      <c r="H60" s="109">
        <v>1</v>
      </c>
      <c r="I60" s="85">
        <v>2.5906735751295338E-3</v>
      </c>
      <c r="J60" s="45">
        <v>6</v>
      </c>
      <c r="K60" s="92">
        <v>1.5544041450777202E-2</v>
      </c>
    </row>
    <row r="61" spans="1:11" ht="13.8" x14ac:dyDescent="0.25">
      <c r="A61" s="10" t="s">
        <v>43</v>
      </c>
      <c r="B61" s="82">
        <v>218</v>
      </c>
      <c r="C61" s="54">
        <v>189</v>
      </c>
      <c r="D61" s="93">
        <v>29</v>
      </c>
      <c r="E61" s="94">
        <v>0.15343915343915343</v>
      </c>
      <c r="F61" s="84">
        <v>16</v>
      </c>
      <c r="G61" s="85">
        <v>8.4656084656084651E-2</v>
      </c>
      <c r="H61" s="109">
        <v>0</v>
      </c>
      <c r="I61" s="85">
        <v>0</v>
      </c>
      <c r="J61" s="45">
        <v>13</v>
      </c>
      <c r="K61" s="92">
        <v>6.8783068783068779E-2</v>
      </c>
    </row>
    <row r="62" spans="1:11" ht="13.8" x14ac:dyDescent="0.25">
      <c r="A62" s="6" t="s">
        <v>29</v>
      </c>
      <c r="B62" s="82">
        <v>127</v>
      </c>
      <c r="C62" s="54">
        <v>106</v>
      </c>
      <c r="D62" s="93">
        <v>21</v>
      </c>
      <c r="E62" s="94">
        <v>0.19811320754716982</v>
      </c>
      <c r="F62" s="84">
        <v>18</v>
      </c>
      <c r="G62" s="85">
        <v>0.16981132075471697</v>
      </c>
      <c r="H62" s="109">
        <v>1</v>
      </c>
      <c r="I62" s="85">
        <v>9.433962264150943E-3</v>
      </c>
      <c r="J62" s="45">
        <v>2</v>
      </c>
      <c r="K62" s="92">
        <v>1.8867924528301886E-2</v>
      </c>
    </row>
    <row r="63" spans="1:11" ht="13.8" x14ac:dyDescent="0.25">
      <c r="A63" s="10" t="s">
        <v>30</v>
      </c>
      <c r="B63" s="82">
        <v>-37</v>
      </c>
      <c r="C63" s="54">
        <v>-43</v>
      </c>
      <c r="D63" s="93">
        <v>6</v>
      </c>
      <c r="E63" s="106" t="s">
        <v>31</v>
      </c>
      <c r="F63" s="84">
        <v>6</v>
      </c>
      <c r="G63" s="107" t="s">
        <v>31</v>
      </c>
      <c r="H63" s="127" t="s">
        <v>31</v>
      </c>
      <c r="I63" s="107" t="s">
        <v>31</v>
      </c>
      <c r="J63" s="127" t="s">
        <v>31</v>
      </c>
      <c r="K63" s="110" t="s">
        <v>31</v>
      </c>
    </row>
    <row r="64" spans="1:11" ht="14.4" thickBot="1" x14ac:dyDescent="0.3">
      <c r="A64" s="13" t="s">
        <v>32</v>
      </c>
      <c r="B64" s="83">
        <v>742</v>
      </c>
      <c r="C64" s="77">
        <v>638</v>
      </c>
      <c r="D64" s="96">
        <v>104</v>
      </c>
      <c r="E64" s="97">
        <v>0.16300940438871472</v>
      </c>
      <c r="F64" s="128">
        <v>81</v>
      </c>
      <c r="G64" s="88">
        <v>0.12695924764890282</v>
      </c>
      <c r="H64" s="129">
        <v>2</v>
      </c>
      <c r="I64" s="88">
        <v>1.2024635839280477E-2</v>
      </c>
      <c r="J64" s="58">
        <v>21</v>
      </c>
      <c r="K64" s="88">
        <v>3.2915360501567396E-2</v>
      </c>
    </row>
    <row r="65" spans="1:11" ht="15.6" x14ac:dyDescent="0.3">
      <c r="A65" s="173"/>
      <c r="B65" s="124"/>
      <c r="C65" s="124"/>
      <c r="D65" s="125"/>
      <c r="E65" s="125"/>
      <c r="H65" s="52"/>
      <c r="I65" s="52"/>
      <c r="J65" s="52"/>
      <c r="K65" s="52"/>
    </row>
    <row r="66" spans="1:11" ht="15.6" x14ac:dyDescent="0.3">
      <c r="A66" s="173"/>
      <c r="B66" s="124"/>
      <c r="C66" s="124"/>
      <c r="D66" s="125"/>
      <c r="E66" s="125"/>
      <c r="H66" s="52"/>
      <c r="I66" s="52"/>
      <c r="J66" s="52"/>
      <c r="K66" s="52"/>
    </row>
    <row r="67" spans="1:11" ht="14.4" thickBot="1" x14ac:dyDescent="0.3">
      <c r="A67" s="115" t="s">
        <v>60</v>
      </c>
      <c r="B67" s="116"/>
      <c r="C67" s="116"/>
      <c r="D67" s="72"/>
      <c r="E67" s="72"/>
      <c r="F67" s="72"/>
      <c r="G67" s="72"/>
      <c r="H67" s="71"/>
      <c r="I67" s="71"/>
      <c r="J67" s="71"/>
      <c r="K67" s="71"/>
    </row>
    <row r="68" spans="1:11" ht="15" customHeight="1" x14ac:dyDescent="0.25">
      <c r="A68" s="26" t="s">
        <v>2</v>
      </c>
      <c r="B68" s="74" t="s">
        <v>60</v>
      </c>
      <c r="C68" s="75" t="s">
        <v>49</v>
      </c>
      <c r="D68" s="207" t="s">
        <v>25</v>
      </c>
      <c r="E68" s="208"/>
      <c r="F68" s="209" t="s">
        <v>26</v>
      </c>
      <c r="G68" s="210"/>
      <c r="H68" s="211" t="s">
        <v>27</v>
      </c>
      <c r="I68" s="210"/>
      <c r="J68" s="211" t="s">
        <v>28</v>
      </c>
      <c r="K68" s="210"/>
    </row>
    <row r="69" spans="1:11" ht="13.8" x14ac:dyDescent="0.25">
      <c r="A69" s="10" t="s">
        <v>42</v>
      </c>
      <c r="B69" s="82">
        <v>1276</v>
      </c>
      <c r="C69" s="54">
        <v>1060</v>
      </c>
      <c r="D69" s="93">
        <v>216</v>
      </c>
      <c r="E69" s="94">
        <v>0.20377358490566039</v>
      </c>
      <c r="F69" s="84">
        <v>212</v>
      </c>
      <c r="G69" s="85">
        <v>0.2</v>
      </c>
      <c r="H69" s="109">
        <v>2</v>
      </c>
      <c r="I69" s="85">
        <v>1.8867924528301887E-3</v>
      </c>
      <c r="J69" s="45">
        <v>2</v>
      </c>
      <c r="K69" s="92">
        <v>1.8867924528301887E-3</v>
      </c>
    </row>
    <row r="70" spans="1:11" ht="13.8" x14ac:dyDescent="0.25">
      <c r="A70" s="10" t="s">
        <v>43</v>
      </c>
      <c r="B70" s="82">
        <v>637</v>
      </c>
      <c r="C70" s="54">
        <v>509</v>
      </c>
      <c r="D70" s="95">
        <v>128</v>
      </c>
      <c r="E70" s="94">
        <v>0.25147347740667975</v>
      </c>
      <c r="F70" s="84">
        <v>117</v>
      </c>
      <c r="G70" s="85">
        <v>0.22986247544204322</v>
      </c>
      <c r="H70" s="109">
        <v>0</v>
      </c>
      <c r="I70" s="85">
        <v>0</v>
      </c>
      <c r="J70" s="45">
        <v>11</v>
      </c>
      <c r="K70" s="92">
        <v>2.1611001964636542E-2</v>
      </c>
    </row>
    <row r="71" spans="1:11" ht="13.8" x14ac:dyDescent="0.25">
      <c r="A71" s="6" t="s">
        <v>29</v>
      </c>
      <c r="B71" s="82">
        <v>344</v>
      </c>
      <c r="C71" s="54">
        <v>281</v>
      </c>
      <c r="D71" s="99">
        <v>63</v>
      </c>
      <c r="E71" s="94">
        <v>0.22419928825622776</v>
      </c>
      <c r="F71" s="84">
        <v>78</v>
      </c>
      <c r="G71" s="85">
        <v>0.27758007117437722</v>
      </c>
      <c r="H71" s="109">
        <v>11</v>
      </c>
      <c r="I71" s="85">
        <v>3.9145907473309607E-2</v>
      </c>
      <c r="J71" s="45">
        <v>-26</v>
      </c>
      <c r="K71" s="92">
        <v>-9.2526690391459068E-2</v>
      </c>
    </row>
    <row r="72" spans="1:11" ht="13.8" x14ac:dyDescent="0.25">
      <c r="A72" s="10" t="s">
        <v>30</v>
      </c>
      <c r="B72" s="82">
        <v>-128</v>
      </c>
      <c r="C72" s="54">
        <v>-110</v>
      </c>
      <c r="D72" s="98">
        <v>-18</v>
      </c>
      <c r="E72" s="106" t="s">
        <v>31</v>
      </c>
      <c r="F72" s="84">
        <v>-18</v>
      </c>
      <c r="G72" s="107" t="s">
        <v>31</v>
      </c>
      <c r="H72" s="127" t="s">
        <v>31</v>
      </c>
      <c r="I72" s="107" t="s">
        <v>31</v>
      </c>
      <c r="J72" s="127" t="s">
        <v>31</v>
      </c>
      <c r="K72" s="110" t="s">
        <v>31</v>
      </c>
    </row>
    <row r="73" spans="1:11" ht="14.4" thickBot="1" x14ac:dyDescent="0.3">
      <c r="A73" s="13" t="s">
        <v>32</v>
      </c>
      <c r="B73" s="83">
        <v>2129</v>
      </c>
      <c r="C73" s="77">
        <v>1740</v>
      </c>
      <c r="D73" s="96">
        <v>389</v>
      </c>
      <c r="E73" s="97">
        <v>0.22356321839080459</v>
      </c>
      <c r="F73" s="128">
        <v>389</v>
      </c>
      <c r="G73" s="88">
        <v>0.22356321839080459</v>
      </c>
      <c r="H73" s="129">
        <v>13</v>
      </c>
      <c r="I73" s="88">
        <v>7.4712643678160919E-3</v>
      </c>
      <c r="J73" s="58">
        <v>-13</v>
      </c>
      <c r="K73" s="88">
        <v>-7.4712643678160919E-3</v>
      </c>
    </row>
    <row r="74" spans="1:11" ht="15.6" x14ac:dyDescent="0.3">
      <c r="A74" s="173"/>
      <c r="B74" s="124"/>
      <c r="C74" s="124"/>
      <c r="D74" s="125"/>
      <c r="E74" s="125"/>
      <c r="H74" s="52"/>
      <c r="I74" s="52"/>
      <c r="J74" s="52"/>
      <c r="K74" s="52"/>
    </row>
    <row r="75" spans="1:11" ht="15" customHeight="1" x14ac:dyDescent="0.3">
      <c r="A75" s="173"/>
      <c r="B75" s="124"/>
      <c r="C75" s="124"/>
      <c r="D75" s="125"/>
      <c r="E75" s="125"/>
      <c r="H75" s="52"/>
      <c r="I75" s="52"/>
      <c r="J75" s="52"/>
      <c r="K75" s="52"/>
    </row>
    <row r="76" spans="1:11" ht="14.4" thickBot="1" x14ac:dyDescent="0.3">
      <c r="A76" s="115" t="s">
        <v>58</v>
      </c>
      <c r="B76" s="116"/>
      <c r="C76" s="116"/>
      <c r="D76" s="72"/>
      <c r="E76" s="72"/>
      <c r="F76" s="72"/>
      <c r="G76" s="72"/>
      <c r="H76" s="71"/>
      <c r="I76" s="71"/>
      <c r="J76" s="71"/>
      <c r="K76" s="71"/>
    </row>
    <row r="77" spans="1:11" ht="15" customHeight="1" x14ac:dyDescent="0.25">
      <c r="A77" s="26" t="s">
        <v>2</v>
      </c>
      <c r="B77" s="74" t="s">
        <v>58</v>
      </c>
      <c r="C77" s="75" t="s">
        <v>50</v>
      </c>
      <c r="D77" s="207" t="s">
        <v>25</v>
      </c>
      <c r="E77" s="208"/>
      <c r="F77" s="209" t="s">
        <v>26</v>
      </c>
      <c r="G77" s="210"/>
      <c r="H77" s="211" t="s">
        <v>27</v>
      </c>
      <c r="I77" s="210"/>
      <c r="J77" s="211" t="s">
        <v>28</v>
      </c>
      <c r="K77" s="210"/>
    </row>
    <row r="78" spans="1:11" ht="13.8" x14ac:dyDescent="0.25">
      <c r="A78" s="10" t="s">
        <v>42</v>
      </c>
      <c r="B78" s="82">
        <v>426</v>
      </c>
      <c r="C78" s="54">
        <v>370</v>
      </c>
      <c r="D78" s="93">
        <v>56</v>
      </c>
      <c r="E78" s="94">
        <v>0.15135135135135136</v>
      </c>
      <c r="F78" s="84">
        <v>50</v>
      </c>
      <c r="G78" s="85">
        <v>0.13513513513513514</v>
      </c>
      <c r="H78" s="109">
        <v>1</v>
      </c>
      <c r="I78" s="85">
        <v>2.7027027027027029E-3</v>
      </c>
      <c r="J78" s="45">
        <v>5</v>
      </c>
      <c r="K78" s="92">
        <v>1.3513513513513514E-2</v>
      </c>
    </row>
    <row r="79" spans="1:11" ht="13.8" x14ac:dyDescent="0.25">
      <c r="A79" s="10" t="s">
        <v>43</v>
      </c>
      <c r="B79" s="82">
        <v>213</v>
      </c>
      <c r="C79" s="54">
        <v>189</v>
      </c>
      <c r="D79" s="95">
        <v>24</v>
      </c>
      <c r="E79" s="94">
        <v>0.12698412698412698</v>
      </c>
      <c r="F79" s="86">
        <v>15</v>
      </c>
      <c r="G79" s="85">
        <v>7.9365079365079361E-2</v>
      </c>
      <c r="H79" s="90">
        <v>0</v>
      </c>
      <c r="I79" s="85">
        <v>0</v>
      </c>
      <c r="J79" s="45">
        <v>9</v>
      </c>
      <c r="K79" s="92">
        <v>4.7619047619047616E-2</v>
      </c>
    </row>
    <row r="80" spans="1:11" ht="13.8" x14ac:dyDescent="0.25">
      <c r="A80" s="6" t="s">
        <v>29</v>
      </c>
      <c r="B80" s="82">
        <v>120</v>
      </c>
      <c r="C80" s="54">
        <v>100</v>
      </c>
      <c r="D80" s="99">
        <v>20</v>
      </c>
      <c r="E80" s="94">
        <v>0.2</v>
      </c>
      <c r="F80" s="84">
        <v>19</v>
      </c>
      <c r="G80" s="85">
        <v>0.19</v>
      </c>
      <c r="H80" s="91">
        <v>2</v>
      </c>
      <c r="I80" s="85">
        <v>0.02</v>
      </c>
      <c r="J80" s="45">
        <v>-1</v>
      </c>
      <c r="K80" s="92">
        <v>-0.01</v>
      </c>
    </row>
    <row r="81" spans="1:11" ht="13.8" x14ac:dyDescent="0.25">
      <c r="A81" s="10" t="s">
        <v>30</v>
      </c>
      <c r="B81" s="82">
        <v>-41</v>
      </c>
      <c r="C81" s="54">
        <v>-39</v>
      </c>
      <c r="D81" s="98">
        <v>-2</v>
      </c>
      <c r="E81" s="106" t="s">
        <v>31</v>
      </c>
      <c r="F81" s="86">
        <v>-2</v>
      </c>
      <c r="G81" s="107" t="s">
        <v>31</v>
      </c>
      <c r="H81" s="108" t="s">
        <v>31</v>
      </c>
      <c r="I81" s="107" t="s">
        <v>31</v>
      </c>
      <c r="J81" s="109" t="s">
        <v>31</v>
      </c>
      <c r="K81" s="110" t="s">
        <v>31</v>
      </c>
    </row>
    <row r="82" spans="1:11" ht="14.4" thickBot="1" x14ac:dyDescent="0.3">
      <c r="A82" s="13" t="s">
        <v>32</v>
      </c>
      <c r="B82" s="83">
        <v>718</v>
      </c>
      <c r="C82" s="77">
        <v>620</v>
      </c>
      <c r="D82" s="96">
        <v>98</v>
      </c>
      <c r="E82" s="97">
        <v>0.15806451612903225</v>
      </c>
      <c r="F82" s="87">
        <v>82</v>
      </c>
      <c r="G82" s="88">
        <v>0.13225806451612904</v>
      </c>
      <c r="H82" s="100">
        <v>3</v>
      </c>
      <c r="I82" s="88">
        <v>4.8387096774193551E-3</v>
      </c>
      <c r="J82" s="47">
        <v>13</v>
      </c>
      <c r="K82" s="88">
        <v>2.0967741935483872E-2</v>
      </c>
    </row>
    <row r="83" spans="1:11" ht="13.5" customHeight="1" x14ac:dyDescent="0.25">
      <c r="A83" s="71"/>
      <c r="B83" s="71"/>
      <c r="C83" s="71"/>
      <c r="D83" s="72"/>
      <c r="E83" s="72"/>
      <c r="F83" s="72"/>
      <c r="G83" s="72"/>
      <c r="H83" s="71"/>
      <c r="I83" s="71"/>
      <c r="J83" s="71"/>
      <c r="K83" s="71"/>
    </row>
    <row r="84" spans="1:11" ht="15.6" x14ac:dyDescent="0.3">
      <c r="A84" s="173"/>
      <c r="B84" s="112"/>
      <c r="C84" s="112"/>
      <c r="D84" s="113"/>
      <c r="E84" s="113"/>
      <c r="H84" s="52"/>
      <c r="I84" s="52"/>
      <c r="J84" s="52"/>
      <c r="K84" s="52"/>
    </row>
    <row r="85" spans="1:11" ht="14.4" thickBot="1" x14ac:dyDescent="0.3">
      <c r="A85" s="115" t="s">
        <v>55</v>
      </c>
      <c r="B85" s="116"/>
      <c r="C85" s="116"/>
      <c r="D85" s="72"/>
      <c r="E85" s="72"/>
      <c r="F85" s="72"/>
      <c r="G85" s="72"/>
      <c r="H85" s="71"/>
      <c r="I85" s="71"/>
      <c r="J85" s="71"/>
      <c r="K85" s="71"/>
    </row>
    <row r="86" spans="1:11" ht="13.8" x14ac:dyDescent="0.25">
      <c r="A86" s="26" t="s">
        <v>2</v>
      </c>
      <c r="B86" s="74" t="s">
        <v>55</v>
      </c>
      <c r="C86" s="75" t="s">
        <v>51</v>
      </c>
      <c r="D86" s="207" t="s">
        <v>25</v>
      </c>
      <c r="E86" s="208"/>
      <c r="F86" s="212" t="s">
        <v>26</v>
      </c>
      <c r="G86" s="210"/>
      <c r="H86" s="211" t="s">
        <v>27</v>
      </c>
      <c r="I86" s="210"/>
      <c r="J86" s="211" t="s">
        <v>28</v>
      </c>
      <c r="K86" s="210"/>
    </row>
    <row r="87" spans="1:11" ht="13.8" x14ac:dyDescent="0.25">
      <c r="A87" s="10" t="s">
        <v>42</v>
      </c>
      <c r="B87" s="82">
        <v>850</v>
      </c>
      <c r="C87" s="54">
        <v>690</v>
      </c>
      <c r="D87" s="93">
        <v>160</v>
      </c>
      <c r="E87" s="94">
        <v>0.2318840579710145</v>
      </c>
      <c r="F87" s="84">
        <v>162</v>
      </c>
      <c r="G87" s="85">
        <v>0.23478260869565218</v>
      </c>
      <c r="H87" s="109">
        <v>1</v>
      </c>
      <c r="I87" s="85">
        <v>1.4492753623188406E-3</v>
      </c>
      <c r="J87" s="45">
        <v>-3</v>
      </c>
      <c r="K87" s="92">
        <v>-4.3478260869565218E-3</v>
      </c>
    </row>
    <row r="88" spans="1:11" ht="13.8" x14ac:dyDescent="0.25">
      <c r="A88" s="10" t="s">
        <v>43</v>
      </c>
      <c r="B88" s="82">
        <v>424</v>
      </c>
      <c r="C88" s="54">
        <v>320</v>
      </c>
      <c r="D88" s="95">
        <v>104</v>
      </c>
      <c r="E88" s="94">
        <v>0.32500000000000001</v>
      </c>
      <c r="F88" s="86">
        <v>102</v>
      </c>
      <c r="G88" s="85">
        <v>0.31874999999999998</v>
      </c>
      <c r="H88" s="90">
        <v>0</v>
      </c>
      <c r="I88" s="85">
        <v>0</v>
      </c>
      <c r="J88" s="45">
        <v>2</v>
      </c>
      <c r="K88" s="92">
        <v>6.2500000000000003E-3</v>
      </c>
    </row>
    <row r="89" spans="1:11" ht="13.8" x14ac:dyDescent="0.25">
      <c r="A89" s="6" t="s">
        <v>29</v>
      </c>
      <c r="B89" s="82">
        <v>224</v>
      </c>
      <c r="C89" s="54">
        <v>181</v>
      </c>
      <c r="D89" s="99">
        <v>43</v>
      </c>
      <c r="E89" s="94">
        <v>0.23756906077348067</v>
      </c>
      <c r="F89" s="84">
        <v>59</v>
      </c>
      <c r="G89" s="85">
        <v>0.32596685082872928</v>
      </c>
      <c r="H89" s="91">
        <v>9</v>
      </c>
      <c r="I89" s="85">
        <v>4.9723756906077346E-2</v>
      </c>
      <c r="J89" s="45">
        <v>-25</v>
      </c>
      <c r="K89" s="92">
        <v>-0.13812154696132597</v>
      </c>
    </row>
    <row r="90" spans="1:11" ht="13.8" x14ac:dyDescent="0.25">
      <c r="A90" s="10" t="s">
        <v>30</v>
      </c>
      <c r="B90" s="82">
        <v>-87</v>
      </c>
      <c r="C90" s="54">
        <v>-71</v>
      </c>
      <c r="D90" s="98">
        <v>-16</v>
      </c>
      <c r="E90" s="106" t="s">
        <v>31</v>
      </c>
      <c r="F90" s="86">
        <v>-16</v>
      </c>
      <c r="G90" s="107" t="s">
        <v>31</v>
      </c>
      <c r="H90" s="108" t="s">
        <v>31</v>
      </c>
      <c r="I90" s="107" t="s">
        <v>31</v>
      </c>
      <c r="J90" s="109" t="s">
        <v>31</v>
      </c>
      <c r="K90" s="110" t="s">
        <v>31</v>
      </c>
    </row>
    <row r="91" spans="1:11" ht="14.4" thickBot="1" x14ac:dyDescent="0.3">
      <c r="A91" s="13" t="s">
        <v>32</v>
      </c>
      <c r="B91" s="83">
        <v>1411</v>
      </c>
      <c r="C91" s="77">
        <v>1120</v>
      </c>
      <c r="D91" s="96">
        <v>291</v>
      </c>
      <c r="E91" s="97">
        <v>0.25982142857142859</v>
      </c>
      <c r="F91" s="87">
        <v>307</v>
      </c>
      <c r="G91" s="88">
        <v>0.27410714285714288</v>
      </c>
      <c r="H91" s="100">
        <v>10</v>
      </c>
      <c r="I91" s="88">
        <v>0.01</v>
      </c>
      <c r="J91" s="47">
        <v>-26</v>
      </c>
      <c r="K91" s="88">
        <v>-2.3214285714285715E-2</v>
      </c>
    </row>
    <row r="92" spans="1:11" ht="13.8" x14ac:dyDescent="0.25">
      <c r="A92" s="3"/>
      <c r="B92" s="133"/>
      <c r="C92" s="133"/>
      <c r="D92" s="133"/>
      <c r="E92" s="136"/>
      <c r="F92" s="133"/>
      <c r="G92" s="136"/>
      <c r="H92" s="133"/>
      <c r="I92" s="136"/>
      <c r="J92" s="135"/>
      <c r="K92" s="136"/>
    </row>
    <row r="93" spans="1:11" ht="13.5" customHeight="1" x14ac:dyDescent="0.25">
      <c r="A93" s="71"/>
      <c r="B93" s="71"/>
      <c r="C93" s="71"/>
      <c r="D93" s="72"/>
      <c r="E93" s="72"/>
      <c r="F93" s="72"/>
      <c r="G93" s="72"/>
      <c r="H93" s="71"/>
      <c r="I93" s="71"/>
      <c r="J93" s="71"/>
      <c r="K93" s="71"/>
    </row>
    <row r="94" spans="1:11" ht="14.4" thickBot="1" x14ac:dyDescent="0.3">
      <c r="A94" s="115" t="s">
        <v>56</v>
      </c>
      <c r="B94" s="116"/>
      <c r="C94" s="116"/>
      <c r="D94" s="72"/>
      <c r="E94" s="72"/>
      <c r="F94" s="72"/>
      <c r="G94" s="72"/>
      <c r="H94" s="71"/>
      <c r="I94" s="71"/>
      <c r="J94" s="71"/>
      <c r="K94" s="71"/>
    </row>
    <row r="95" spans="1:11" ht="13.8" x14ac:dyDescent="0.25">
      <c r="A95" s="26" t="s">
        <v>2</v>
      </c>
      <c r="B95" s="74" t="s">
        <v>56</v>
      </c>
      <c r="C95" s="75" t="s">
        <v>52</v>
      </c>
      <c r="D95" s="207" t="s">
        <v>25</v>
      </c>
      <c r="E95" s="208"/>
      <c r="F95" s="209" t="s">
        <v>26</v>
      </c>
      <c r="G95" s="210"/>
      <c r="H95" s="211" t="s">
        <v>27</v>
      </c>
      <c r="I95" s="210"/>
      <c r="J95" s="211" t="s">
        <v>28</v>
      </c>
      <c r="K95" s="210"/>
    </row>
    <row r="96" spans="1:11" ht="13.8" x14ac:dyDescent="0.25">
      <c r="A96" s="10" t="s">
        <v>42</v>
      </c>
      <c r="B96" s="82">
        <v>431</v>
      </c>
      <c r="C96" s="54">
        <v>289</v>
      </c>
      <c r="D96" s="93">
        <v>142</v>
      </c>
      <c r="E96" s="94">
        <v>0.49134948096885811</v>
      </c>
      <c r="F96" s="84">
        <v>138</v>
      </c>
      <c r="G96" s="85">
        <v>0.47750865051903113</v>
      </c>
      <c r="H96" s="90">
        <v>1</v>
      </c>
      <c r="I96" s="85">
        <v>3.4602076124567475E-3</v>
      </c>
      <c r="J96" s="45">
        <v>3</v>
      </c>
      <c r="K96" s="92">
        <v>1.0380622837370242E-2</v>
      </c>
    </row>
    <row r="97" spans="1:11" ht="13.8" x14ac:dyDescent="0.25">
      <c r="A97" s="10" t="s">
        <v>43</v>
      </c>
      <c r="B97" s="82">
        <v>211</v>
      </c>
      <c r="C97" s="54">
        <v>174</v>
      </c>
      <c r="D97" s="95">
        <v>37</v>
      </c>
      <c r="E97" s="119">
        <v>0.21264367816091953</v>
      </c>
      <c r="F97" s="86">
        <v>35</v>
      </c>
      <c r="G97" s="85">
        <v>0.20114942528735633</v>
      </c>
      <c r="H97" s="90">
        <v>0</v>
      </c>
      <c r="I97" s="85">
        <v>0</v>
      </c>
      <c r="J97" s="45">
        <v>2</v>
      </c>
      <c r="K97" s="92">
        <v>1.1494252873563218E-2</v>
      </c>
    </row>
    <row r="98" spans="1:11" ht="13.8" x14ac:dyDescent="0.25">
      <c r="A98" s="6" t="s">
        <v>29</v>
      </c>
      <c r="B98" s="82">
        <v>113</v>
      </c>
      <c r="C98" s="54">
        <v>71</v>
      </c>
      <c r="D98" s="99">
        <v>42</v>
      </c>
      <c r="E98" s="94">
        <v>0.59154929577464788</v>
      </c>
      <c r="F98" s="84">
        <v>53</v>
      </c>
      <c r="G98" s="85">
        <v>0.74647887323943662</v>
      </c>
      <c r="H98" s="90">
        <v>1</v>
      </c>
      <c r="I98" s="85">
        <v>1.4084507042253521E-2</v>
      </c>
      <c r="J98" s="45">
        <v>-12</v>
      </c>
      <c r="K98" s="92">
        <v>-0.16901408450704225</v>
      </c>
    </row>
    <row r="99" spans="1:11" ht="13.8" x14ac:dyDescent="0.25">
      <c r="A99" s="10" t="s">
        <v>30</v>
      </c>
      <c r="B99" s="82">
        <v>-41</v>
      </c>
      <c r="C99" s="54">
        <v>-30</v>
      </c>
      <c r="D99" s="98">
        <v>-11</v>
      </c>
      <c r="E99" s="106" t="s">
        <v>31</v>
      </c>
      <c r="F99" s="86">
        <v>-11</v>
      </c>
      <c r="G99" s="107" t="s">
        <v>31</v>
      </c>
      <c r="H99" s="120" t="s">
        <v>31</v>
      </c>
      <c r="I99" s="107" t="s">
        <v>31</v>
      </c>
      <c r="J99" s="109" t="s">
        <v>31</v>
      </c>
      <c r="K99" s="110" t="s">
        <v>31</v>
      </c>
    </row>
    <row r="100" spans="1:11" ht="14.4" thickBot="1" x14ac:dyDescent="0.3">
      <c r="A100" s="13" t="s">
        <v>32</v>
      </c>
      <c r="B100" s="83">
        <v>714</v>
      </c>
      <c r="C100" s="77">
        <v>504</v>
      </c>
      <c r="D100" s="96">
        <v>210</v>
      </c>
      <c r="E100" s="97">
        <v>0.41666666666666669</v>
      </c>
      <c r="F100" s="87">
        <v>215</v>
      </c>
      <c r="G100" s="88">
        <v>0.42658730158730157</v>
      </c>
      <c r="H100" s="90">
        <v>2</v>
      </c>
      <c r="I100" s="88">
        <v>3.968253968253968E-3</v>
      </c>
      <c r="J100" s="45">
        <v>-7</v>
      </c>
      <c r="K100" s="101">
        <v>-1.3888888888888888E-2</v>
      </c>
    </row>
    <row r="101" spans="1:11" ht="13.8" x14ac:dyDescent="0.25">
      <c r="A101" s="3"/>
      <c r="B101" s="133"/>
      <c r="C101" s="133"/>
      <c r="D101" s="133"/>
      <c r="E101" s="136"/>
      <c r="F101" s="133"/>
      <c r="G101" s="136"/>
      <c r="H101" s="200"/>
      <c r="I101" s="136"/>
      <c r="J101" s="53"/>
      <c r="K101" s="136"/>
    </row>
    <row r="102" spans="1:11" ht="15.6" x14ac:dyDescent="0.3">
      <c r="A102" s="173"/>
      <c r="B102" s="173"/>
      <c r="C102" s="173"/>
      <c r="D102" s="174"/>
      <c r="E102" s="174"/>
      <c r="H102" s="52"/>
      <c r="I102" s="52"/>
      <c r="J102" s="52"/>
      <c r="K102" s="52"/>
    </row>
    <row r="103" spans="1:11" ht="14.4" thickBot="1" x14ac:dyDescent="0.3">
      <c r="A103" s="3" t="s">
        <v>54</v>
      </c>
      <c r="B103" s="5"/>
      <c r="C103" s="5"/>
      <c r="H103" s="52"/>
      <c r="I103" s="52"/>
      <c r="J103" s="52"/>
      <c r="K103" s="52"/>
    </row>
    <row r="104" spans="1:11" ht="14.1" customHeight="1" x14ac:dyDescent="0.25">
      <c r="A104" s="26" t="s">
        <v>2</v>
      </c>
      <c r="B104" s="74" t="s">
        <v>54</v>
      </c>
      <c r="C104" s="75" t="s">
        <v>46</v>
      </c>
      <c r="D104" s="207" t="s">
        <v>25</v>
      </c>
      <c r="E104" s="208"/>
      <c r="F104" s="212" t="s">
        <v>26</v>
      </c>
      <c r="G104" s="210"/>
      <c r="H104" s="211" t="s">
        <v>27</v>
      </c>
      <c r="I104" s="210"/>
      <c r="J104" s="211" t="s">
        <v>28</v>
      </c>
      <c r="K104" s="210"/>
    </row>
    <row r="105" spans="1:11" ht="13.8" x14ac:dyDescent="0.25">
      <c r="A105" s="10" t="s">
        <v>42</v>
      </c>
      <c r="B105" s="82">
        <v>419</v>
      </c>
      <c r="C105" s="76">
        <v>401</v>
      </c>
      <c r="D105" s="93">
        <v>18</v>
      </c>
      <c r="E105" s="94">
        <v>0.05</v>
      </c>
      <c r="F105" s="84">
        <v>24</v>
      </c>
      <c r="G105" s="85">
        <v>0.06</v>
      </c>
      <c r="H105" s="89">
        <v>0</v>
      </c>
      <c r="I105" s="85">
        <v>0</v>
      </c>
      <c r="J105" s="45">
        <v>-6</v>
      </c>
      <c r="K105" s="92">
        <v>-1.4962593516209476E-2</v>
      </c>
    </row>
    <row r="106" spans="1:11" ht="13.8" x14ac:dyDescent="0.25">
      <c r="A106" s="10" t="s">
        <v>43</v>
      </c>
      <c r="B106" s="82">
        <v>213</v>
      </c>
      <c r="C106" s="76">
        <v>146</v>
      </c>
      <c r="D106" s="95">
        <v>67</v>
      </c>
      <c r="E106" s="94">
        <v>0.4589041095890411</v>
      </c>
      <c r="F106" s="86">
        <v>67</v>
      </c>
      <c r="G106" s="85">
        <v>0.46</v>
      </c>
      <c r="H106" s="90">
        <v>0</v>
      </c>
      <c r="I106" s="85">
        <v>0</v>
      </c>
      <c r="J106" s="45">
        <v>0</v>
      </c>
      <c r="K106" s="92">
        <v>0</v>
      </c>
    </row>
    <row r="107" spans="1:11" ht="13.8" x14ac:dyDescent="0.25">
      <c r="A107" s="6" t="s">
        <v>29</v>
      </c>
      <c r="B107" s="82">
        <v>111</v>
      </c>
      <c r="C107" s="76">
        <v>110</v>
      </c>
      <c r="D107" s="99">
        <v>1</v>
      </c>
      <c r="E107" s="94">
        <v>9.0909090909090905E-3</v>
      </c>
      <c r="F107" s="84">
        <v>6</v>
      </c>
      <c r="G107" s="85">
        <v>0.06</v>
      </c>
      <c r="H107" s="91">
        <v>8</v>
      </c>
      <c r="I107" s="85">
        <v>7.0000000000000007E-2</v>
      </c>
      <c r="J107" s="45">
        <v>-13</v>
      </c>
      <c r="K107" s="92">
        <v>-0.11818181818181818</v>
      </c>
    </row>
    <row r="108" spans="1:11" ht="13.8" x14ac:dyDescent="0.25">
      <c r="A108" s="10" t="s">
        <v>30</v>
      </c>
      <c r="B108" s="82">
        <v>-46</v>
      </c>
      <c r="C108" s="76">
        <v>-41</v>
      </c>
      <c r="D108" s="98">
        <v>-5</v>
      </c>
      <c r="E108" s="106" t="s">
        <v>31</v>
      </c>
      <c r="F108" s="86">
        <v>-5</v>
      </c>
      <c r="G108" s="107" t="s">
        <v>31</v>
      </c>
      <c r="H108" s="108" t="s">
        <v>31</v>
      </c>
      <c r="I108" s="107" t="s">
        <v>31</v>
      </c>
      <c r="J108" s="109" t="s">
        <v>31</v>
      </c>
      <c r="K108" s="110" t="s">
        <v>31</v>
      </c>
    </row>
    <row r="109" spans="1:11" ht="14.4" thickBot="1" x14ac:dyDescent="0.3">
      <c r="A109" s="13" t="s">
        <v>32</v>
      </c>
      <c r="B109" s="83">
        <v>697</v>
      </c>
      <c r="C109" s="77">
        <v>616</v>
      </c>
      <c r="D109" s="96">
        <v>81</v>
      </c>
      <c r="E109" s="97">
        <v>0.1314935064935065</v>
      </c>
      <c r="F109" s="87">
        <v>92</v>
      </c>
      <c r="G109" s="88">
        <v>0.15</v>
      </c>
      <c r="H109" s="100">
        <v>8</v>
      </c>
      <c r="I109" s="88">
        <v>1.2987012987012988E-2</v>
      </c>
      <c r="J109" s="47">
        <v>-19</v>
      </c>
      <c r="K109" s="101">
        <v>-0.03</v>
      </c>
    </row>
    <row r="110" spans="1:11" ht="15.6" x14ac:dyDescent="0.3">
      <c r="A110" s="173"/>
      <c r="B110" s="62"/>
      <c r="C110" s="62"/>
      <c r="D110" s="64"/>
      <c r="E110" s="64"/>
      <c r="H110" s="52"/>
      <c r="I110" s="52"/>
      <c r="J110" s="52"/>
      <c r="K110" s="52"/>
    </row>
    <row r="111" spans="1:11" x14ac:dyDescent="0.25">
      <c r="A111" s="1"/>
      <c r="B111" s="52"/>
      <c r="C111" s="52"/>
      <c r="H111" s="52"/>
      <c r="I111" s="52"/>
      <c r="J111" s="52"/>
      <c r="K111" s="52"/>
    </row>
  </sheetData>
  <mergeCells count="51">
    <mergeCell ref="J68:K68"/>
    <mergeCell ref="A1:C1"/>
    <mergeCell ref="A2:C2"/>
    <mergeCell ref="D2:E2"/>
    <mergeCell ref="D59:E59"/>
    <mergeCell ref="F59:G59"/>
    <mergeCell ref="H59:I59"/>
    <mergeCell ref="J59:K59"/>
    <mergeCell ref="D50:E50"/>
    <mergeCell ref="F50:G50"/>
    <mergeCell ref="H50:I50"/>
    <mergeCell ref="J50:K50"/>
    <mergeCell ref="D41:E41"/>
    <mergeCell ref="F41:G41"/>
    <mergeCell ref="H41:I41"/>
    <mergeCell ref="J41:K41"/>
    <mergeCell ref="D104:E104"/>
    <mergeCell ref="F104:G104"/>
    <mergeCell ref="D86:E86"/>
    <mergeCell ref="F86:G86"/>
    <mergeCell ref="D95:E95"/>
    <mergeCell ref="F95:G95"/>
    <mergeCell ref="D77:E77"/>
    <mergeCell ref="D68:E68"/>
    <mergeCell ref="F68:G68"/>
    <mergeCell ref="F77:G77"/>
    <mergeCell ref="H77:I77"/>
    <mergeCell ref="H68:I68"/>
    <mergeCell ref="J77:K77"/>
    <mergeCell ref="H104:I104"/>
    <mergeCell ref="J104:K104"/>
    <mergeCell ref="H86:I86"/>
    <mergeCell ref="J86:K86"/>
    <mergeCell ref="H95:I95"/>
    <mergeCell ref="J95:K95"/>
    <mergeCell ref="D32:E32"/>
    <mergeCell ref="F32:G32"/>
    <mergeCell ref="H32:I32"/>
    <mergeCell ref="J32:K32"/>
    <mergeCell ref="D23:E23"/>
    <mergeCell ref="F23:G23"/>
    <mergeCell ref="H23:I23"/>
    <mergeCell ref="J23:K23"/>
    <mergeCell ref="D5:E5"/>
    <mergeCell ref="F5:G5"/>
    <mergeCell ref="H5:I5"/>
    <mergeCell ref="J5:K5"/>
    <mergeCell ref="D14:E14"/>
    <mergeCell ref="F14:G14"/>
    <mergeCell ref="H14:I14"/>
    <mergeCell ref="J14:K14"/>
  </mergeCells>
  <pageMargins left="0.78740157480314965" right="0.59055118110236227" top="0.98425196850393704" bottom="0.98425196850393704" header="0.51181102362204722" footer="0.51181102362204722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0"/>
  <sheetViews>
    <sheetView zoomScale="80" zoomScaleNormal="80" zoomScaleSheetLayoutView="70" workbookViewId="0">
      <selection activeCell="K11" sqref="K11"/>
    </sheetView>
  </sheetViews>
  <sheetFormatPr baseColWidth="10" defaultColWidth="11.44140625" defaultRowHeight="13.2" x14ac:dyDescent="0.25"/>
  <cols>
    <col min="1" max="1" width="36.88671875" style="2" customWidth="1"/>
    <col min="2" max="5" width="17.109375" style="2" customWidth="1"/>
    <col min="6" max="10" width="17.109375" style="1" customWidth="1"/>
    <col min="11" max="11" width="17.109375" style="2" customWidth="1"/>
    <col min="12" max="16384" width="11.44140625" style="2"/>
  </cols>
  <sheetData>
    <row r="1" spans="1:11" ht="17.399999999999999" x14ac:dyDescent="0.3">
      <c r="A1" s="201" t="s">
        <v>0</v>
      </c>
      <c r="B1" s="201"/>
      <c r="C1" s="201"/>
      <c r="D1" s="201"/>
      <c r="E1" s="61"/>
      <c r="K1" s="52"/>
    </row>
    <row r="2" spans="1:11" ht="15.6" x14ac:dyDescent="0.3">
      <c r="A2" s="202" t="s">
        <v>33</v>
      </c>
      <c r="B2" s="202"/>
      <c r="C2" s="202"/>
      <c r="D2" s="202"/>
      <c r="E2" s="62"/>
      <c r="F2" s="213"/>
      <c r="G2" s="213"/>
      <c r="K2" s="52"/>
    </row>
    <row r="3" spans="1:11" ht="15.6" x14ac:dyDescent="0.3">
      <c r="A3" s="152"/>
      <c r="B3" s="152"/>
      <c r="C3" s="152"/>
      <c r="D3" s="152"/>
      <c r="E3" s="152"/>
      <c r="F3" s="153"/>
      <c r="G3" s="153"/>
      <c r="K3" s="52"/>
    </row>
    <row r="4" spans="1:11" ht="13.8" x14ac:dyDescent="0.25">
      <c r="A4" s="121" t="s">
        <v>70</v>
      </c>
      <c r="B4" s="71"/>
      <c r="C4" s="71"/>
      <c r="D4" s="71"/>
      <c r="E4" s="71"/>
      <c r="F4" s="72"/>
      <c r="G4" s="72"/>
      <c r="H4" s="72"/>
      <c r="I4" s="72"/>
      <c r="J4" s="72"/>
      <c r="K4" s="71"/>
    </row>
    <row r="5" spans="1:11" ht="13.8" x14ac:dyDescent="0.25">
      <c r="A5" s="26" t="s">
        <v>2</v>
      </c>
      <c r="B5" s="216" t="s">
        <v>42</v>
      </c>
      <c r="C5" s="217"/>
      <c r="D5" s="214" t="s">
        <v>44</v>
      </c>
      <c r="E5" s="215"/>
      <c r="F5" s="214" t="s">
        <v>34</v>
      </c>
      <c r="G5" s="215"/>
      <c r="H5" s="214" t="s">
        <v>35</v>
      </c>
      <c r="I5" s="215"/>
      <c r="J5" s="214" t="s">
        <v>36</v>
      </c>
      <c r="K5" s="215"/>
    </row>
    <row r="6" spans="1:11" ht="14.4" thickBot="1" x14ac:dyDescent="0.3">
      <c r="A6" s="38"/>
      <c r="B6" s="122" t="s">
        <v>70</v>
      </c>
      <c r="C6" s="148" t="s">
        <v>60</v>
      </c>
      <c r="D6" s="122" t="s">
        <v>70</v>
      </c>
      <c r="E6" s="148" t="s">
        <v>60</v>
      </c>
      <c r="F6" s="122" t="s">
        <v>70</v>
      </c>
      <c r="G6" s="148" t="s">
        <v>60</v>
      </c>
      <c r="H6" s="122" t="s">
        <v>70</v>
      </c>
      <c r="I6" s="148" t="s">
        <v>60</v>
      </c>
      <c r="J6" s="122" t="s">
        <v>70</v>
      </c>
      <c r="K6" s="148" t="s">
        <v>60</v>
      </c>
    </row>
    <row r="7" spans="1:11" ht="13.8" x14ac:dyDescent="0.25">
      <c r="A7" s="154" t="s">
        <v>37</v>
      </c>
      <c r="B7" s="155">
        <v>1511</v>
      </c>
      <c r="C7" s="156">
        <v>1276</v>
      </c>
      <c r="D7" s="157">
        <v>706</v>
      </c>
      <c r="E7" s="156">
        <v>637</v>
      </c>
      <c r="F7" s="157">
        <v>482</v>
      </c>
      <c r="G7" s="156">
        <v>344</v>
      </c>
      <c r="H7" s="157">
        <v>-157</v>
      </c>
      <c r="I7" s="156">
        <v>-128</v>
      </c>
      <c r="J7" s="157">
        <v>2542</v>
      </c>
      <c r="K7" s="156">
        <f>C7+E7+G7+I7</f>
        <v>2129</v>
      </c>
    </row>
    <row r="8" spans="1:11" ht="27.6" x14ac:dyDescent="0.25">
      <c r="A8" s="51" t="s">
        <v>11</v>
      </c>
      <c r="B8" s="155">
        <v>117</v>
      </c>
      <c r="C8" s="156">
        <v>124</v>
      </c>
      <c r="D8" s="155">
        <v>88</v>
      </c>
      <c r="E8" s="156">
        <v>93</v>
      </c>
      <c r="F8" s="155">
        <v>59</v>
      </c>
      <c r="G8" s="156">
        <v>46</v>
      </c>
      <c r="H8" s="155">
        <v>10</v>
      </c>
      <c r="I8" s="156">
        <v>9</v>
      </c>
      <c r="J8" s="157">
        <f>B8+D8+F8+H8</f>
        <v>274</v>
      </c>
      <c r="K8" s="156">
        <f>C8+E8+G8+I8</f>
        <v>272</v>
      </c>
    </row>
    <row r="9" spans="1:11" ht="14.4" x14ac:dyDescent="0.3">
      <c r="A9" s="158" t="s">
        <v>38</v>
      </c>
      <c r="B9" s="159">
        <f>B8/B7</f>
        <v>7.7432164129715417E-2</v>
      </c>
      <c r="C9" s="165">
        <f>C8/C7</f>
        <v>9.7178683385579931E-2</v>
      </c>
      <c r="D9" s="159">
        <f t="shared" ref="D9:K9" si="0">D8/D7</f>
        <v>0.12464589235127478</v>
      </c>
      <c r="E9" s="165">
        <f t="shared" si="0"/>
        <v>0.14599686028257458</v>
      </c>
      <c r="F9" s="159">
        <f t="shared" si="0"/>
        <v>0.12240663900414937</v>
      </c>
      <c r="G9" s="165">
        <f t="shared" si="0"/>
        <v>0.13372093023255813</v>
      </c>
      <c r="H9" s="175" t="s">
        <v>31</v>
      </c>
      <c r="I9" s="176" t="s">
        <v>31</v>
      </c>
      <c r="J9" s="159">
        <f t="shared" si="0"/>
        <v>0.10778914240755311</v>
      </c>
      <c r="K9" s="165">
        <f t="shared" si="0"/>
        <v>0.12775951150775011</v>
      </c>
    </row>
    <row r="10" spans="1:11" ht="27.6" x14ac:dyDescent="0.25">
      <c r="A10" s="51" t="s">
        <v>12</v>
      </c>
      <c r="B10" s="160">
        <v>6</v>
      </c>
      <c r="C10" s="161">
        <v>7</v>
      </c>
      <c r="D10" s="160" t="s">
        <v>31</v>
      </c>
      <c r="E10" s="161" t="s">
        <v>31</v>
      </c>
      <c r="F10" s="162" t="s">
        <v>31</v>
      </c>
      <c r="G10" s="161" t="s">
        <v>31</v>
      </c>
      <c r="H10" s="162" t="s">
        <v>31</v>
      </c>
      <c r="I10" s="161" t="s">
        <v>31</v>
      </c>
      <c r="J10" s="163">
        <v>6</v>
      </c>
      <c r="K10" s="161">
        <v>7</v>
      </c>
    </row>
    <row r="11" spans="1:11" ht="13.8" x14ac:dyDescent="0.25">
      <c r="A11" s="164" t="s">
        <v>39</v>
      </c>
      <c r="B11" s="160">
        <v>123</v>
      </c>
      <c r="C11" s="156">
        <v>131</v>
      </c>
      <c r="D11" s="160">
        <v>88</v>
      </c>
      <c r="E11" s="156">
        <v>93</v>
      </c>
      <c r="F11" s="160">
        <v>59</v>
      </c>
      <c r="G11" s="156">
        <v>46</v>
      </c>
      <c r="H11" s="155">
        <v>10</v>
      </c>
      <c r="I11" s="156">
        <v>9</v>
      </c>
      <c r="J11" s="157">
        <f t="shared" ref="J11:J12" si="1">B11+D11+F11+H11</f>
        <v>280</v>
      </c>
      <c r="K11" s="161">
        <f t="shared" ref="K11:K12" si="2">C11+E11+G11+I11</f>
        <v>279</v>
      </c>
    </row>
    <row r="12" spans="1:11" ht="13.8" x14ac:dyDescent="0.25">
      <c r="A12" s="164" t="s">
        <v>40</v>
      </c>
      <c r="B12" s="155">
        <v>17</v>
      </c>
      <c r="C12" s="161">
        <v>21</v>
      </c>
      <c r="D12" s="155">
        <v>14</v>
      </c>
      <c r="E12" s="161">
        <v>13</v>
      </c>
      <c r="F12" s="155">
        <v>6</v>
      </c>
      <c r="G12" s="161">
        <v>5</v>
      </c>
      <c r="H12" s="155">
        <v>5</v>
      </c>
      <c r="I12" s="161">
        <v>6</v>
      </c>
      <c r="J12" s="157">
        <f t="shared" si="1"/>
        <v>42</v>
      </c>
      <c r="K12" s="161">
        <f t="shared" si="2"/>
        <v>45</v>
      </c>
    </row>
    <row r="13" spans="1:11" ht="13.8" x14ac:dyDescent="0.25">
      <c r="A13" s="51" t="s">
        <v>59</v>
      </c>
      <c r="B13" s="160">
        <v>3918</v>
      </c>
      <c r="C13" s="161">
        <v>3848</v>
      </c>
      <c r="D13" s="160">
        <v>973</v>
      </c>
      <c r="E13" s="161">
        <v>937</v>
      </c>
      <c r="F13" s="160">
        <v>1054</v>
      </c>
      <c r="G13" s="161">
        <v>1018</v>
      </c>
      <c r="H13" s="160">
        <v>149</v>
      </c>
      <c r="I13" s="161">
        <v>144</v>
      </c>
      <c r="J13" s="160">
        <f>B13+D13+F13+H13</f>
        <v>6094</v>
      </c>
      <c r="K13" s="161">
        <f>C13+E13+G13+I13</f>
        <v>5947</v>
      </c>
    </row>
    <row r="14" spans="1:11" ht="15.6" x14ac:dyDescent="0.3">
      <c r="A14" s="149"/>
      <c r="B14" s="149"/>
      <c r="C14" s="149"/>
      <c r="D14" s="149"/>
      <c r="E14" s="149"/>
      <c r="F14" s="150"/>
      <c r="G14" s="150"/>
      <c r="K14" s="52"/>
    </row>
    <row r="15" spans="1:11" ht="13.8" x14ac:dyDescent="0.25">
      <c r="A15" s="121" t="s">
        <v>69</v>
      </c>
      <c r="B15" s="71"/>
      <c r="C15" s="71"/>
      <c r="D15" s="71"/>
      <c r="E15" s="71"/>
      <c r="F15" s="72"/>
      <c r="G15" s="72"/>
      <c r="H15" s="72"/>
      <c r="I15" s="72"/>
      <c r="J15" s="72"/>
      <c r="K15" s="71"/>
    </row>
    <row r="16" spans="1:11" ht="13.8" x14ac:dyDescent="0.25">
      <c r="A16" s="26" t="s">
        <v>2</v>
      </c>
      <c r="B16" s="216" t="s">
        <v>42</v>
      </c>
      <c r="C16" s="217"/>
      <c r="D16" s="214" t="s">
        <v>44</v>
      </c>
      <c r="E16" s="215"/>
      <c r="F16" s="214" t="s">
        <v>34</v>
      </c>
      <c r="G16" s="215"/>
      <c r="H16" s="214" t="s">
        <v>35</v>
      </c>
      <c r="I16" s="215"/>
      <c r="J16" s="214" t="s">
        <v>36</v>
      </c>
      <c r="K16" s="215"/>
    </row>
    <row r="17" spans="1:11" ht="14.4" thickBot="1" x14ac:dyDescent="0.3">
      <c r="A17" s="38"/>
      <c r="B17" s="122" t="s">
        <v>69</v>
      </c>
      <c r="C17" s="148" t="s">
        <v>58</v>
      </c>
      <c r="D17" s="122" t="s">
        <v>69</v>
      </c>
      <c r="E17" s="148" t="s">
        <v>58</v>
      </c>
      <c r="F17" s="122" t="s">
        <v>69</v>
      </c>
      <c r="G17" s="148" t="s">
        <v>58</v>
      </c>
      <c r="H17" s="122" t="s">
        <v>69</v>
      </c>
      <c r="I17" s="148" t="s">
        <v>58</v>
      </c>
      <c r="J17" s="122" t="s">
        <v>69</v>
      </c>
      <c r="K17" s="148" t="s">
        <v>58</v>
      </c>
    </row>
    <row r="18" spans="1:11" ht="13.8" x14ac:dyDescent="0.25">
      <c r="A18" s="37" t="s">
        <v>37</v>
      </c>
      <c r="B18" s="155">
        <f>B7-B29</f>
        <v>524</v>
      </c>
      <c r="C18" s="156">
        <v>426</v>
      </c>
      <c r="D18" s="157">
        <f>D7-D29</f>
        <v>252</v>
      </c>
      <c r="E18" s="50">
        <f>D101</f>
        <v>213</v>
      </c>
      <c r="F18" s="157">
        <f>F7-F29</f>
        <v>182</v>
      </c>
      <c r="G18" s="50">
        <f>F101</f>
        <v>120</v>
      </c>
      <c r="H18" s="157">
        <f>H7-H29</f>
        <v>-56</v>
      </c>
      <c r="I18" s="50">
        <f>H101</f>
        <v>-41</v>
      </c>
      <c r="J18" s="157">
        <f>J7-J29</f>
        <v>902</v>
      </c>
      <c r="K18" s="50">
        <f>J101</f>
        <v>718</v>
      </c>
    </row>
    <row r="19" spans="1:11" ht="27.6" x14ac:dyDescent="0.25">
      <c r="A19" s="36" t="s">
        <v>11</v>
      </c>
      <c r="B19" s="155">
        <f>B8-B30</f>
        <v>35</v>
      </c>
      <c r="C19" s="156">
        <v>35</v>
      </c>
      <c r="D19" s="157">
        <f>D8-D30</f>
        <v>33</v>
      </c>
      <c r="E19" s="50">
        <f>D102</f>
        <v>30</v>
      </c>
      <c r="F19" s="157">
        <f>F8-F30</f>
        <v>24</v>
      </c>
      <c r="G19" s="50">
        <f t="shared" ref="G19:G23" si="3">F102</f>
        <v>15</v>
      </c>
      <c r="H19" s="157">
        <f>H8-H30</f>
        <v>4</v>
      </c>
      <c r="I19" s="50">
        <f t="shared" ref="I19:I24" si="4">H102</f>
        <v>5</v>
      </c>
      <c r="J19" s="157">
        <f>B19+D19+F19+H19</f>
        <v>96</v>
      </c>
      <c r="K19" s="50">
        <f t="shared" ref="K19:K24" si="5">J102</f>
        <v>85</v>
      </c>
    </row>
    <row r="20" spans="1:11" ht="14.4" x14ac:dyDescent="0.3">
      <c r="A20" s="65" t="s">
        <v>38</v>
      </c>
      <c r="B20" s="159">
        <f t="shared" ref="B20:F20" si="6">B19/B18</f>
        <v>6.6793893129770993E-2</v>
      </c>
      <c r="C20" s="169">
        <f t="shared" si="6"/>
        <v>8.2159624413145546E-2</v>
      </c>
      <c r="D20" s="159">
        <f t="shared" si="6"/>
        <v>0.13095238095238096</v>
      </c>
      <c r="E20" s="177">
        <f t="shared" ref="E20:E24" si="7">D103</f>
        <v>0.14084507042253522</v>
      </c>
      <c r="F20" s="159">
        <f t="shared" si="6"/>
        <v>0.13186813186813187</v>
      </c>
      <c r="G20" s="177">
        <f>F103</f>
        <v>0.125</v>
      </c>
      <c r="H20" s="178" t="s">
        <v>31</v>
      </c>
      <c r="I20" s="179" t="str">
        <f t="shared" si="4"/>
        <v>-</v>
      </c>
      <c r="J20" s="159">
        <f>J19/J18</f>
        <v>0.10643015521064302</v>
      </c>
      <c r="K20" s="177">
        <f t="shared" si="5"/>
        <v>0.11838440111420613</v>
      </c>
    </row>
    <row r="21" spans="1:11" ht="27.6" x14ac:dyDescent="0.25">
      <c r="A21" s="51" t="s">
        <v>12</v>
      </c>
      <c r="B21" s="160">
        <f>B10-B32</f>
        <v>4</v>
      </c>
      <c r="C21" s="161">
        <v>3</v>
      </c>
      <c r="D21" s="160" t="s">
        <v>31</v>
      </c>
      <c r="E21" s="50" t="str">
        <f t="shared" si="7"/>
        <v>-</v>
      </c>
      <c r="F21" s="162" t="s">
        <v>31</v>
      </c>
      <c r="G21" s="50" t="str">
        <f t="shared" si="3"/>
        <v>-</v>
      </c>
      <c r="H21" s="162" t="s">
        <v>31</v>
      </c>
      <c r="I21" s="50" t="str">
        <f t="shared" si="4"/>
        <v>-</v>
      </c>
      <c r="J21" s="163">
        <v>4</v>
      </c>
      <c r="K21" s="50">
        <f t="shared" si="5"/>
        <v>3</v>
      </c>
    </row>
    <row r="22" spans="1:11" ht="13.8" x14ac:dyDescent="0.25">
      <c r="A22" s="6" t="s">
        <v>39</v>
      </c>
      <c r="B22" s="160">
        <f>B11-B33</f>
        <v>39</v>
      </c>
      <c r="C22" s="156">
        <v>38</v>
      </c>
      <c r="D22" s="160">
        <f>D11-D33</f>
        <v>33</v>
      </c>
      <c r="E22" s="50">
        <f t="shared" si="7"/>
        <v>30</v>
      </c>
      <c r="F22" s="160">
        <f>F11-F33</f>
        <v>24</v>
      </c>
      <c r="G22" s="50">
        <f t="shared" si="3"/>
        <v>15</v>
      </c>
      <c r="H22" s="155">
        <f>H11-H33</f>
        <v>4</v>
      </c>
      <c r="I22" s="50">
        <f t="shared" si="4"/>
        <v>5</v>
      </c>
      <c r="J22" s="157">
        <f>B22+D22+F22+H22</f>
        <v>100</v>
      </c>
      <c r="K22" s="50">
        <f t="shared" si="5"/>
        <v>88</v>
      </c>
    </row>
    <row r="23" spans="1:11" ht="13.8" x14ac:dyDescent="0.25">
      <c r="A23" s="6" t="s">
        <v>40</v>
      </c>
      <c r="B23" s="160">
        <f t="shared" ref="B23" si="8">B12-B34</f>
        <v>6</v>
      </c>
      <c r="C23" s="161">
        <v>7</v>
      </c>
      <c r="D23" s="160">
        <f>D12-D34</f>
        <v>8</v>
      </c>
      <c r="E23" s="50">
        <f t="shared" si="7"/>
        <v>4</v>
      </c>
      <c r="F23" s="160">
        <f t="shared" ref="F23" si="9">F12-F34</f>
        <v>3</v>
      </c>
      <c r="G23" s="50">
        <f t="shared" si="3"/>
        <v>2</v>
      </c>
      <c r="H23" s="155">
        <f t="shared" ref="H23" si="10">H12-H34</f>
        <v>1</v>
      </c>
      <c r="I23" s="50">
        <f t="shared" si="4"/>
        <v>0</v>
      </c>
      <c r="J23" s="157">
        <f>B23+D23+F23+H23</f>
        <v>18</v>
      </c>
      <c r="K23" s="50">
        <f t="shared" si="5"/>
        <v>13</v>
      </c>
    </row>
    <row r="24" spans="1:11" ht="13.8" x14ac:dyDescent="0.25">
      <c r="A24" s="36" t="s">
        <v>59</v>
      </c>
      <c r="B24" s="160">
        <f>B13</f>
        <v>3918</v>
      </c>
      <c r="C24" s="161">
        <f t="shared" ref="C24:J24" si="11">C13</f>
        <v>3848</v>
      </c>
      <c r="D24" s="160">
        <f t="shared" si="11"/>
        <v>973</v>
      </c>
      <c r="E24" s="50">
        <f t="shared" si="7"/>
        <v>937</v>
      </c>
      <c r="F24" s="160">
        <f t="shared" si="11"/>
        <v>1054</v>
      </c>
      <c r="G24" s="50">
        <f t="shared" si="11"/>
        <v>1018</v>
      </c>
      <c r="H24" s="155">
        <f t="shared" si="11"/>
        <v>149</v>
      </c>
      <c r="I24" s="50">
        <f t="shared" si="4"/>
        <v>144</v>
      </c>
      <c r="J24" s="48">
        <f t="shared" si="11"/>
        <v>6094</v>
      </c>
      <c r="K24" s="50">
        <f t="shared" si="5"/>
        <v>5947</v>
      </c>
    </row>
    <row r="25" spans="1:11" ht="15.6" x14ac:dyDescent="0.3">
      <c r="A25" s="143"/>
      <c r="B25" s="143"/>
      <c r="C25" s="143"/>
      <c r="D25" s="143"/>
      <c r="E25" s="143"/>
      <c r="F25" s="144"/>
      <c r="G25" s="144"/>
      <c r="J25" s="167"/>
      <c r="K25" s="52"/>
    </row>
    <row r="26" spans="1:11" ht="13.8" x14ac:dyDescent="0.25">
      <c r="A26" s="121" t="s">
        <v>68</v>
      </c>
      <c r="B26" s="71"/>
      <c r="C26" s="71"/>
      <c r="D26" s="71"/>
      <c r="E26" s="71"/>
      <c r="F26" s="72"/>
      <c r="G26" s="72"/>
      <c r="H26" s="72"/>
      <c r="I26" s="72"/>
      <c r="J26" s="72"/>
      <c r="K26" s="71"/>
    </row>
    <row r="27" spans="1:11" ht="14.1" customHeight="1" x14ac:dyDescent="0.25">
      <c r="A27" s="26" t="s">
        <v>2</v>
      </c>
      <c r="B27" s="216" t="s">
        <v>42</v>
      </c>
      <c r="C27" s="217"/>
      <c r="D27" s="214" t="s">
        <v>44</v>
      </c>
      <c r="E27" s="215"/>
      <c r="F27" s="214" t="s">
        <v>34</v>
      </c>
      <c r="G27" s="215"/>
      <c r="H27" s="214" t="s">
        <v>35</v>
      </c>
      <c r="I27" s="215"/>
      <c r="J27" s="214" t="s">
        <v>36</v>
      </c>
      <c r="K27" s="215"/>
    </row>
    <row r="28" spans="1:11" ht="15.75" customHeight="1" thickBot="1" x14ac:dyDescent="0.3">
      <c r="A28" s="38"/>
      <c r="B28" s="122" t="s">
        <v>68</v>
      </c>
      <c r="C28" s="148" t="s">
        <v>55</v>
      </c>
      <c r="D28" s="122" t="s">
        <v>68</v>
      </c>
      <c r="E28" s="148" t="s">
        <v>55</v>
      </c>
      <c r="F28" s="122" t="s">
        <v>68</v>
      </c>
      <c r="G28" s="148" t="s">
        <v>55</v>
      </c>
      <c r="H28" s="122" t="s">
        <v>68</v>
      </c>
      <c r="I28" s="148" t="s">
        <v>55</v>
      </c>
      <c r="J28" s="122" t="s">
        <v>68</v>
      </c>
      <c r="K28" s="148" t="s">
        <v>55</v>
      </c>
    </row>
    <row r="29" spans="1:11" ht="13.8" x14ac:dyDescent="0.25">
      <c r="A29" s="37" t="s">
        <v>37</v>
      </c>
      <c r="B29" s="102">
        <v>987</v>
      </c>
      <c r="C29" s="50">
        <v>850</v>
      </c>
      <c r="D29" s="48">
        <v>454</v>
      </c>
      <c r="E29" s="50">
        <v>424</v>
      </c>
      <c r="F29" s="48">
        <v>300</v>
      </c>
      <c r="G29" s="50">
        <v>224</v>
      </c>
      <c r="H29" s="48">
        <v>-101</v>
      </c>
      <c r="I29" s="50">
        <v>-87</v>
      </c>
      <c r="J29" s="48">
        <f>B29+D29+F29+H29</f>
        <v>1640</v>
      </c>
      <c r="K29" s="50">
        <f>C29+E29+G29+I29</f>
        <v>1411</v>
      </c>
    </row>
    <row r="30" spans="1:11" ht="27.6" x14ac:dyDescent="0.25">
      <c r="A30" s="36" t="s">
        <v>11</v>
      </c>
      <c r="B30" s="102">
        <v>82</v>
      </c>
      <c r="C30" s="50">
        <v>89</v>
      </c>
      <c r="D30" s="102">
        <v>55</v>
      </c>
      <c r="E30" s="50">
        <v>63</v>
      </c>
      <c r="F30" s="102">
        <v>35</v>
      </c>
      <c r="G30" s="50">
        <v>31</v>
      </c>
      <c r="H30" s="102">
        <v>6</v>
      </c>
      <c r="I30" s="50">
        <v>4</v>
      </c>
      <c r="J30" s="48">
        <f>B30+D30+F30+H30</f>
        <v>178</v>
      </c>
      <c r="K30" s="50">
        <f>C30+E30+G30+I30</f>
        <v>187</v>
      </c>
    </row>
    <row r="31" spans="1:11" ht="14.4" x14ac:dyDescent="0.3">
      <c r="A31" s="65" t="s">
        <v>38</v>
      </c>
      <c r="B31" s="103">
        <v>8.3080040526849044E-2</v>
      </c>
      <c r="C31" s="123">
        <v>0.10470588235294118</v>
      </c>
      <c r="D31" s="103">
        <v>0.1211453744493392</v>
      </c>
      <c r="E31" s="123">
        <v>0.14858490566037735</v>
      </c>
      <c r="F31" s="103">
        <v>0.11666666666666667</v>
      </c>
      <c r="G31" s="123">
        <v>0.13839285714285715</v>
      </c>
      <c r="H31" s="105" t="s">
        <v>31</v>
      </c>
      <c r="I31" s="41" t="s">
        <v>31</v>
      </c>
      <c r="J31" s="103">
        <f t="shared" ref="J31" si="12">J30/J29</f>
        <v>0.10853658536585366</v>
      </c>
      <c r="K31" s="42">
        <f t="shared" ref="K31" si="13">K30/K29</f>
        <v>0.13253012048192772</v>
      </c>
    </row>
    <row r="32" spans="1:11" ht="27.6" x14ac:dyDescent="0.25">
      <c r="A32" s="51" t="s">
        <v>12</v>
      </c>
      <c r="B32" s="104">
        <v>2</v>
      </c>
      <c r="C32" s="41">
        <v>4</v>
      </c>
      <c r="D32" s="104" t="s">
        <v>31</v>
      </c>
      <c r="E32" s="41" t="s">
        <v>31</v>
      </c>
      <c r="F32" s="105" t="s">
        <v>31</v>
      </c>
      <c r="G32" s="41" t="s">
        <v>31</v>
      </c>
      <c r="H32" s="105" t="s">
        <v>31</v>
      </c>
      <c r="I32" s="41" t="s">
        <v>31</v>
      </c>
      <c r="J32" s="126">
        <v>2</v>
      </c>
      <c r="K32" s="41">
        <v>4</v>
      </c>
    </row>
    <row r="33" spans="1:11" ht="13.8" x14ac:dyDescent="0.25">
      <c r="A33" s="6" t="s">
        <v>39</v>
      </c>
      <c r="B33" s="104">
        <v>84</v>
      </c>
      <c r="C33" s="50">
        <v>93</v>
      </c>
      <c r="D33" s="104">
        <v>55</v>
      </c>
      <c r="E33" s="50">
        <v>63</v>
      </c>
      <c r="F33" s="104">
        <v>35</v>
      </c>
      <c r="G33" s="50">
        <v>31</v>
      </c>
      <c r="H33" s="102">
        <v>6</v>
      </c>
      <c r="I33" s="50">
        <v>4</v>
      </c>
      <c r="J33" s="48">
        <f t="shared" ref="J33:K34" si="14">B33+D33+F33+H33</f>
        <v>180</v>
      </c>
      <c r="K33" s="50">
        <f t="shared" si="14"/>
        <v>191</v>
      </c>
    </row>
    <row r="34" spans="1:11" ht="13.8" x14ac:dyDescent="0.25">
      <c r="A34" s="6" t="s">
        <v>40</v>
      </c>
      <c r="B34" s="102">
        <v>11</v>
      </c>
      <c r="C34" s="41">
        <v>14</v>
      </c>
      <c r="D34" s="102">
        <v>6</v>
      </c>
      <c r="E34" s="41">
        <v>9</v>
      </c>
      <c r="F34" s="102">
        <v>3</v>
      </c>
      <c r="G34" s="41">
        <v>3</v>
      </c>
      <c r="H34" s="102">
        <v>4</v>
      </c>
      <c r="I34" s="41">
        <v>6</v>
      </c>
      <c r="J34" s="48">
        <f t="shared" si="14"/>
        <v>24</v>
      </c>
      <c r="K34" s="41">
        <f t="shared" si="14"/>
        <v>32</v>
      </c>
    </row>
    <row r="35" spans="1:11" ht="13.8" x14ac:dyDescent="0.25">
      <c r="A35" s="36" t="s">
        <v>57</v>
      </c>
      <c r="B35" s="104">
        <v>3909</v>
      </c>
      <c r="C35" s="41">
        <v>3818</v>
      </c>
      <c r="D35" s="104">
        <v>965</v>
      </c>
      <c r="E35" s="41">
        <v>933</v>
      </c>
      <c r="F35" s="104">
        <v>1038</v>
      </c>
      <c r="G35" s="41">
        <v>881</v>
      </c>
      <c r="H35" s="104">
        <v>146</v>
      </c>
      <c r="I35" s="41">
        <v>135</v>
      </c>
      <c r="J35" s="104">
        <f>B35+D35+F35+H35</f>
        <v>6058</v>
      </c>
      <c r="K35" s="41">
        <f>C35+E35+G35+I35</f>
        <v>5767</v>
      </c>
    </row>
    <row r="36" spans="1:11" ht="15.6" x14ac:dyDescent="0.3">
      <c r="A36" s="143"/>
      <c r="B36" s="143"/>
      <c r="C36" s="143"/>
      <c r="D36" s="143"/>
      <c r="E36" s="143"/>
      <c r="F36" s="144"/>
      <c r="G36" s="144"/>
      <c r="K36" s="52"/>
    </row>
    <row r="37" spans="1:11" ht="13.8" x14ac:dyDescent="0.25">
      <c r="A37" s="121" t="s">
        <v>67</v>
      </c>
      <c r="B37" s="52"/>
      <c r="C37" s="52"/>
      <c r="D37" s="52"/>
      <c r="E37" s="52"/>
      <c r="K37" s="52"/>
    </row>
    <row r="38" spans="1:11" ht="14.1" customHeight="1" x14ac:dyDescent="0.25">
      <c r="A38" s="26" t="s">
        <v>2</v>
      </c>
      <c r="B38" s="216" t="s">
        <v>42</v>
      </c>
      <c r="C38" s="217"/>
      <c r="D38" s="214" t="s">
        <v>44</v>
      </c>
      <c r="E38" s="215"/>
      <c r="F38" s="214" t="s">
        <v>34</v>
      </c>
      <c r="G38" s="215"/>
      <c r="H38" s="214" t="s">
        <v>35</v>
      </c>
      <c r="I38" s="215"/>
      <c r="J38" s="214" t="s">
        <v>36</v>
      </c>
      <c r="K38" s="215"/>
    </row>
    <row r="39" spans="1:11" ht="14.4" thickBot="1" x14ac:dyDescent="0.3">
      <c r="A39" s="38"/>
      <c r="B39" s="122" t="s">
        <v>67</v>
      </c>
      <c r="C39" s="148" t="s">
        <v>56</v>
      </c>
      <c r="D39" s="122" t="s">
        <v>67</v>
      </c>
      <c r="E39" s="148" t="s">
        <v>56</v>
      </c>
      <c r="F39" s="122" t="s">
        <v>67</v>
      </c>
      <c r="G39" s="148" t="s">
        <v>56</v>
      </c>
      <c r="H39" s="122" t="s">
        <v>67</v>
      </c>
      <c r="I39" s="148" t="s">
        <v>56</v>
      </c>
      <c r="J39" s="122" t="s">
        <v>67</v>
      </c>
      <c r="K39" s="148" t="s">
        <v>56</v>
      </c>
    </row>
    <row r="40" spans="1:11" ht="15" customHeight="1" x14ac:dyDescent="0.25">
      <c r="A40" s="37" t="s">
        <v>37</v>
      </c>
      <c r="B40" s="102">
        <f>B29-B52</f>
        <v>506</v>
      </c>
      <c r="C40" s="50">
        <f>B126</f>
        <v>431</v>
      </c>
      <c r="D40" s="48">
        <f>D29-D52</f>
        <v>217</v>
      </c>
      <c r="E40" s="50">
        <f>D126</f>
        <v>211</v>
      </c>
      <c r="F40" s="48">
        <f>F29-F52</f>
        <v>159</v>
      </c>
      <c r="G40" s="50">
        <f>F126</f>
        <v>113</v>
      </c>
      <c r="H40" s="48">
        <f>H29-H52</f>
        <v>-50</v>
      </c>
      <c r="I40" s="50">
        <f>H126</f>
        <v>-41</v>
      </c>
      <c r="J40" s="48">
        <f>B40+D40+F40+H40</f>
        <v>832</v>
      </c>
      <c r="K40" s="50">
        <f>C40+E40+G40+I40</f>
        <v>714</v>
      </c>
    </row>
    <row r="41" spans="1:11" ht="27.6" x14ac:dyDescent="0.25">
      <c r="A41" s="36" t="s">
        <v>11</v>
      </c>
      <c r="B41" s="102">
        <f t="shared" ref="B41:B45" si="15">B30-B53</f>
        <v>40</v>
      </c>
      <c r="C41" s="50">
        <f t="shared" ref="C41:C46" si="16">B127</f>
        <v>42</v>
      </c>
      <c r="D41" s="48">
        <f t="shared" ref="D41:F45" si="17">D30-D53</f>
        <v>26</v>
      </c>
      <c r="E41" s="50">
        <f t="shared" ref="E41:E46" si="18">D127</f>
        <v>29</v>
      </c>
      <c r="F41" s="102">
        <f t="shared" si="17"/>
        <v>18</v>
      </c>
      <c r="G41" s="50">
        <f t="shared" ref="G41:G46" si="19">F127</f>
        <v>15</v>
      </c>
      <c r="H41" s="102">
        <f t="shared" ref="H41" si="20">H30-H53</f>
        <v>3</v>
      </c>
      <c r="I41" s="50">
        <f t="shared" ref="I41:I46" si="21">H127</f>
        <v>2</v>
      </c>
      <c r="J41" s="48">
        <f>B41+D41+F41+H41</f>
        <v>87</v>
      </c>
      <c r="K41" s="50">
        <f>C41+E41+G41+I41</f>
        <v>88</v>
      </c>
    </row>
    <row r="42" spans="1:11" ht="14.4" x14ac:dyDescent="0.3">
      <c r="A42" s="65" t="s">
        <v>38</v>
      </c>
      <c r="B42" s="145">
        <f>B41/B40</f>
        <v>7.9051383399209488E-2</v>
      </c>
      <c r="C42" s="123">
        <f t="shared" si="16"/>
        <v>9.7447795823665889E-2</v>
      </c>
      <c r="D42" s="146">
        <f>D41/D40</f>
        <v>0.11981566820276497</v>
      </c>
      <c r="E42" s="123">
        <f t="shared" si="18"/>
        <v>0.13744075829383887</v>
      </c>
      <c r="F42" s="103">
        <f>F41/F40</f>
        <v>0.11320754716981132</v>
      </c>
      <c r="G42" s="123">
        <f t="shared" si="19"/>
        <v>0.13274336283185842</v>
      </c>
      <c r="H42" s="147" t="s">
        <v>31</v>
      </c>
      <c r="I42" s="123" t="str">
        <f t="shared" si="21"/>
        <v>-</v>
      </c>
      <c r="J42" s="103">
        <f t="shared" ref="J42:K42" si="22">J41/J40</f>
        <v>0.1045673076923077</v>
      </c>
      <c r="K42" s="123">
        <f t="shared" si="22"/>
        <v>0.12324929971988796</v>
      </c>
    </row>
    <row r="43" spans="1:11" ht="27.6" x14ac:dyDescent="0.25">
      <c r="A43" s="51" t="s">
        <v>12</v>
      </c>
      <c r="B43" s="102">
        <f t="shared" si="15"/>
        <v>0</v>
      </c>
      <c r="C43" s="41">
        <f t="shared" si="16"/>
        <v>2</v>
      </c>
      <c r="D43" s="48" t="s">
        <v>31</v>
      </c>
      <c r="E43" s="41" t="str">
        <f t="shared" si="18"/>
        <v>-</v>
      </c>
      <c r="F43" s="105" t="s">
        <v>31</v>
      </c>
      <c r="G43" s="41" t="str">
        <f t="shared" si="19"/>
        <v>-</v>
      </c>
      <c r="H43" s="105" t="s">
        <v>31</v>
      </c>
      <c r="I43" s="41" t="str">
        <f t="shared" si="21"/>
        <v>-</v>
      </c>
      <c r="J43" s="126">
        <v>0</v>
      </c>
      <c r="K43" s="41">
        <v>2</v>
      </c>
    </row>
    <row r="44" spans="1:11" ht="13.8" x14ac:dyDescent="0.25">
      <c r="A44" s="6" t="s">
        <v>39</v>
      </c>
      <c r="B44" s="102">
        <f t="shared" si="15"/>
        <v>40</v>
      </c>
      <c r="C44" s="50">
        <f t="shared" si="16"/>
        <v>44</v>
      </c>
      <c r="D44" s="48">
        <f t="shared" si="17"/>
        <v>26</v>
      </c>
      <c r="E44" s="50">
        <f t="shared" si="18"/>
        <v>29</v>
      </c>
      <c r="F44" s="104">
        <f t="shared" si="17"/>
        <v>18</v>
      </c>
      <c r="G44" s="50">
        <f t="shared" si="19"/>
        <v>15</v>
      </c>
      <c r="H44" s="102">
        <f t="shared" ref="H44" si="23">H33-H56</f>
        <v>3</v>
      </c>
      <c r="I44" s="50">
        <f t="shared" si="21"/>
        <v>2</v>
      </c>
      <c r="J44" s="48">
        <f t="shared" ref="J44:J45" si="24">B44+D44+F44+H44</f>
        <v>87</v>
      </c>
      <c r="K44" s="50">
        <f t="shared" ref="K44:K45" si="25">C44+E44+G44+I44</f>
        <v>90</v>
      </c>
    </row>
    <row r="45" spans="1:11" ht="13.8" x14ac:dyDescent="0.25">
      <c r="A45" s="6" t="s">
        <v>40</v>
      </c>
      <c r="B45" s="102">
        <f t="shared" si="15"/>
        <v>5</v>
      </c>
      <c r="C45" s="41">
        <f t="shared" si="16"/>
        <v>8</v>
      </c>
      <c r="D45" s="48">
        <f t="shared" si="17"/>
        <v>3</v>
      </c>
      <c r="E45" s="41">
        <f t="shared" si="18"/>
        <v>7</v>
      </c>
      <c r="F45" s="102">
        <f t="shared" si="17"/>
        <v>2</v>
      </c>
      <c r="G45" s="41">
        <f t="shared" si="19"/>
        <v>2</v>
      </c>
      <c r="H45" s="102">
        <f t="shared" ref="H45" si="26">H34-H57</f>
        <v>3</v>
      </c>
      <c r="I45" s="41">
        <f t="shared" si="21"/>
        <v>0</v>
      </c>
      <c r="J45" s="48">
        <f t="shared" si="24"/>
        <v>13</v>
      </c>
      <c r="K45" s="41">
        <f t="shared" si="25"/>
        <v>17</v>
      </c>
    </row>
    <row r="46" spans="1:11" ht="13.8" x14ac:dyDescent="0.25">
      <c r="A46" s="36" t="s">
        <v>57</v>
      </c>
      <c r="B46" s="102">
        <f>B35</f>
        <v>3909</v>
      </c>
      <c r="C46" s="41">
        <f t="shared" si="16"/>
        <v>3818</v>
      </c>
      <c r="D46" s="48">
        <f t="shared" ref="D46:K46" si="27">D35</f>
        <v>965</v>
      </c>
      <c r="E46" s="41">
        <f t="shared" si="18"/>
        <v>933</v>
      </c>
      <c r="F46" s="102">
        <f t="shared" si="27"/>
        <v>1038</v>
      </c>
      <c r="G46" s="41">
        <f t="shared" si="19"/>
        <v>881</v>
      </c>
      <c r="H46" s="102">
        <f t="shared" si="27"/>
        <v>146</v>
      </c>
      <c r="I46" s="41">
        <f t="shared" si="21"/>
        <v>135</v>
      </c>
      <c r="J46" s="48">
        <f t="shared" si="27"/>
        <v>6058</v>
      </c>
      <c r="K46" s="41">
        <f t="shared" si="27"/>
        <v>5767</v>
      </c>
    </row>
    <row r="47" spans="1:11" ht="15.6" x14ac:dyDescent="0.3">
      <c r="A47" s="143"/>
      <c r="B47" s="143"/>
      <c r="C47" s="143"/>
      <c r="D47" s="143"/>
      <c r="E47" s="143"/>
      <c r="F47" s="144"/>
      <c r="G47" s="144"/>
      <c r="K47" s="52"/>
    </row>
    <row r="48" spans="1:11" ht="15.6" x14ac:dyDescent="0.3">
      <c r="A48" s="141"/>
      <c r="B48" s="141"/>
      <c r="C48" s="141"/>
      <c r="D48" s="141"/>
      <c r="E48" s="141"/>
      <c r="F48" s="142"/>
      <c r="G48" s="142"/>
      <c r="K48" s="52"/>
    </row>
    <row r="49" spans="1:11" ht="13.8" x14ac:dyDescent="0.25">
      <c r="A49" s="121" t="s">
        <v>66</v>
      </c>
      <c r="B49" s="71"/>
      <c r="C49" s="71"/>
      <c r="D49" s="71"/>
      <c r="E49" s="71"/>
      <c r="F49" s="72"/>
      <c r="G49" s="72"/>
      <c r="H49" s="72"/>
      <c r="I49" s="72"/>
      <c r="J49" s="72"/>
      <c r="K49" s="71"/>
    </row>
    <row r="50" spans="1:11" ht="14.1" customHeight="1" x14ac:dyDescent="0.25">
      <c r="A50" s="26" t="s">
        <v>2</v>
      </c>
      <c r="B50" s="216" t="s">
        <v>42</v>
      </c>
      <c r="C50" s="217"/>
      <c r="D50" s="214" t="s">
        <v>44</v>
      </c>
      <c r="E50" s="215"/>
      <c r="F50" s="214" t="s">
        <v>34</v>
      </c>
      <c r="G50" s="215"/>
      <c r="H50" s="214" t="s">
        <v>35</v>
      </c>
      <c r="I50" s="215"/>
      <c r="J50" s="214" t="s">
        <v>36</v>
      </c>
      <c r="K50" s="215"/>
    </row>
    <row r="51" spans="1:11" ht="14.4" thickBot="1" x14ac:dyDescent="0.3">
      <c r="A51" s="38"/>
      <c r="B51" s="122" t="s">
        <v>66</v>
      </c>
      <c r="C51" s="40" t="s">
        <v>54</v>
      </c>
      <c r="D51" s="122" t="s">
        <v>66</v>
      </c>
      <c r="E51" s="148" t="s">
        <v>54</v>
      </c>
      <c r="F51" s="122" t="s">
        <v>66</v>
      </c>
      <c r="G51" s="148" t="s">
        <v>54</v>
      </c>
      <c r="H51" s="122" t="s">
        <v>66</v>
      </c>
      <c r="I51" s="148" t="s">
        <v>54</v>
      </c>
      <c r="J51" s="122" t="s">
        <v>66</v>
      </c>
      <c r="K51" s="148" t="s">
        <v>54</v>
      </c>
    </row>
    <row r="52" spans="1:11" ht="13.8" x14ac:dyDescent="0.25">
      <c r="A52" s="37" t="s">
        <v>37</v>
      </c>
      <c r="B52" s="102">
        <v>481</v>
      </c>
      <c r="C52" s="50">
        <v>419</v>
      </c>
      <c r="D52" s="48">
        <v>237</v>
      </c>
      <c r="E52" s="50">
        <v>213</v>
      </c>
      <c r="F52" s="48">
        <v>141</v>
      </c>
      <c r="G52" s="50">
        <v>111</v>
      </c>
      <c r="H52" s="48">
        <v>-51</v>
      </c>
      <c r="I52" s="50">
        <v>-46</v>
      </c>
      <c r="J52" s="48">
        <f>B52+D52+F52+H52</f>
        <v>808</v>
      </c>
      <c r="K52" s="50">
        <f>C52+E52+G52+I52</f>
        <v>697</v>
      </c>
    </row>
    <row r="53" spans="1:11" ht="27.6" x14ac:dyDescent="0.25">
      <c r="A53" s="36" t="s">
        <v>11</v>
      </c>
      <c r="B53" s="102">
        <v>42</v>
      </c>
      <c r="C53" s="50">
        <v>47</v>
      </c>
      <c r="D53" s="102">
        <v>29</v>
      </c>
      <c r="E53" s="50">
        <v>34</v>
      </c>
      <c r="F53" s="102">
        <v>17</v>
      </c>
      <c r="G53" s="50">
        <v>16</v>
      </c>
      <c r="H53" s="102">
        <v>3</v>
      </c>
      <c r="I53" s="50">
        <v>2</v>
      </c>
      <c r="J53" s="48">
        <f>B53+D53+F53+H53</f>
        <v>91</v>
      </c>
      <c r="K53" s="50">
        <f>C53+E53+G53+I53</f>
        <v>99</v>
      </c>
    </row>
    <row r="54" spans="1:11" ht="14.4" x14ac:dyDescent="0.3">
      <c r="A54" s="65" t="s">
        <v>38</v>
      </c>
      <c r="B54" s="103">
        <v>8.6999999999999994E-2</v>
      </c>
      <c r="C54" s="123">
        <v>0.11217183770883055</v>
      </c>
      <c r="D54" s="103">
        <v>0.122</v>
      </c>
      <c r="E54" s="123">
        <v>0.15962441314553991</v>
      </c>
      <c r="F54" s="103">
        <v>0.121</v>
      </c>
      <c r="G54" s="123">
        <v>0.14414414414414414</v>
      </c>
      <c r="H54" s="105" t="s">
        <v>31</v>
      </c>
      <c r="I54" s="41" t="s">
        <v>31</v>
      </c>
      <c r="J54" s="103">
        <f t="shared" ref="J54:K54" si="28">J53/J52</f>
        <v>0.11262376237623763</v>
      </c>
      <c r="K54" s="123">
        <f t="shared" si="28"/>
        <v>0.14203730272596843</v>
      </c>
    </row>
    <row r="55" spans="1:11" ht="27.6" x14ac:dyDescent="0.25">
      <c r="A55" s="51" t="s">
        <v>12</v>
      </c>
      <c r="B55" s="104">
        <v>2</v>
      </c>
      <c r="C55" s="41">
        <v>2</v>
      </c>
      <c r="D55" s="104" t="s">
        <v>31</v>
      </c>
      <c r="E55" s="41" t="s">
        <v>31</v>
      </c>
      <c r="F55" s="105" t="s">
        <v>31</v>
      </c>
      <c r="G55" s="41" t="s">
        <v>31</v>
      </c>
      <c r="H55" s="105" t="s">
        <v>31</v>
      </c>
      <c r="I55" s="41" t="s">
        <v>31</v>
      </c>
      <c r="J55" s="126">
        <v>2</v>
      </c>
      <c r="K55" s="41">
        <v>2</v>
      </c>
    </row>
    <row r="56" spans="1:11" ht="13.8" x14ac:dyDescent="0.25">
      <c r="A56" s="6" t="s">
        <v>39</v>
      </c>
      <c r="B56" s="104">
        <v>44</v>
      </c>
      <c r="C56" s="50">
        <v>49</v>
      </c>
      <c r="D56" s="104">
        <v>29</v>
      </c>
      <c r="E56" s="50">
        <v>34</v>
      </c>
      <c r="F56" s="104">
        <v>17</v>
      </c>
      <c r="G56" s="50">
        <v>16</v>
      </c>
      <c r="H56" s="102">
        <v>3</v>
      </c>
      <c r="I56" s="50">
        <v>2</v>
      </c>
      <c r="J56" s="48">
        <f t="shared" ref="J56:J58" si="29">B56+D56+F56+H56</f>
        <v>93</v>
      </c>
      <c r="K56" s="50">
        <f t="shared" ref="K56:K58" si="30">C56+E56+G56+I56</f>
        <v>101</v>
      </c>
    </row>
    <row r="57" spans="1:11" ht="13.8" x14ac:dyDescent="0.25">
      <c r="A57" s="6" t="s">
        <v>40</v>
      </c>
      <c r="B57" s="102">
        <v>6</v>
      </c>
      <c r="C57" s="41">
        <v>6</v>
      </c>
      <c r="D57" s="102">
        <v>3</v>
      </c>
      <c r="E57" s="41">
        <v>2</v>
      </c>
      <c r="F57" s="102">
        <v>1</v>
      </c>
      <c r="G57" s="41">
        <v>1</v>
      </c>
      <c r="H57" s="102">
        <v>1</v>
      </c>
      <c r="I57" s="41">
        <v>6</v>
      </c>
      <c r="J57" s="48">
        <f t="shared" si="29"/>
        <v>11</v>
      </c>
      <c r="K57" s="41">
        <f t="shared" si="30"/>
        <v>15</v>
      </c>
    </row>
    <row r="58" spans="1:11" ht="13.8" x14ac:dyDescent="0.25">
      <c r="A58" s="36" t="s">
        <v>45</v>
      </c>
      <c r="B58" s="104">
        <v>3883</v>
      </c>
      <c r="C58" s="41">
        <v>3818</v>
      </c>
      <c r="D58" s="104">
        <v>953</v>
      </c>
      <c r="E58" s="41">
        <v>917</v>
      </c>
      <c r="F58" s="104">
        <v>1031</v>
      </c>
      <c r="G58" s="41">
        <v>871</v>
      </c>
      <c r="H58" s="104">
        <v>146</v>
      </c>
      <c r="I58" s="41">
        <v>136</v>
      </c>
      <c r="J58" s="104">
        <f t="shared" si="29"/>
        <v>6013</v>
      </c>
      <c r="K58" s="41">
        <f t="shared" si="30"/>
        <v>5742</v>
      </c>
    </row>
    <row r="59" spans="1:11" ht="15.6" x14ac:dyDescent="0.3">
      <c r="A59" s="141"/>
      <c r="B59" s="141"/>
      <c r="C59" s="141"/>
      <c r="D59" s="141"/>
      <c r="E59" s="141"/>
      <c r="F59" s="142"/>
      <c r="G59" s="142"/>
      <c r="K59" s="52"/>
    </row>
    <row r="60" spans="1:11" ht="15.6" x14ac:dyDescent="0.3">
      <c r="A60" s="141"/>
      <c r="B60" s="141"/>
      <c r="C60" s="141"/>
      <c r="D60" s="141"/>
      <c r="E60" s="141"/>
      <c r="F60" s="142"/>
      <c r="G60" s="142"/>
      <c r="K60" s="52"/>
    </row>
    <row r="61" spans="1:11" ht="13.8" x14ac:dyDescent="0.25">
      <c r="A61" s="121" t="s">
        <v>63</v>
      </c>
      <c r="B61" s="71"/>
      <c r="C61" s="71"/>
      <c r="D61" s="71"/>
      <c r="E61" s="71"/>
      <c r="F61" s="72"/>
      <c r="G61" s="72"/>
      <c r="H61" s="72"/>
      <c r="I61" s="72"/>
      <c r="J61" s="72"/>
      <c r="K61" s="71"/>
    </row>
    <row r="62" spans="1:11" ht="14.1" customHeight="1" x14ac:dyDescent="0.25">
      <c r="A62" s="26" t="s">
        <v>2</v>
      </c>
      <c r="B62" s="216" t="s">
        <v>42</v>
      </c>
      <c r="C62" s="217"/>
      <c r="D62" s="214" t="s">
        <v>44</v>
      </c>
      <c r="E62" s="215"/>
      <c r="F62" s="214" t="s">
        <v>34</v>
      </c>
      <c r="G62" s="215"/>
      <c r="H62" s="214" t="s">
        <v>35</v>
      </c>
      <c r="I62" s="215"/>
      <c r="J62" s="214" t="s">
        <v>36</v>
      </c>
      <c r="K62" s="215"/>
    </row>
    <row r="63" spans="1:11" ht="14.4" thickBot="1" x14ac:dyDescent="0.3">
      <c r="A63" s="38"/>
      <c r="B63" s="122" t="s">
        <v>62</v>
      </c>
      <c r="C63" s="148" t="s">
        <v>53</v>
      </c>
      <c r="D63" s="122" t="s">
        <v>62</v>
      </c>
      <c r="E63" s="148" t="s">
        <v>53</v>
      </c>
      <c r="F63" s="122" t="s">
        <v>62</v>
      </c>
      <c r="G63" s="148" t="s">
        <v>53</v>
      </c>
      <c r="H63" s="122" t="s">
        <v>62</v>
      </c>
      <c r="I63" s="148" t="s">
        <v>53</v>
      </c>
      <c r="J63" s="122" t="s">
        <v>62</v>
      </c>
      <c r="K63" s="148" t="s">
        <v>53</v>
      </c>
    </row>
    <row r="64" spans="1:11" ht="13.8" x14ac:dyDescent="0.25">
      <c r="A64" s="37" t="s">
        <v>37</v>
      </c>
      <c r="B64" s="102">
        <v>1710</v>
      </c>
      <c r="C64" s="50">
        <v>1446</v>
      </c>
      <c r="D64" s="48">
        <v>855</v>
      </c>
      <c r="E64" s="50">
        <v>698</v>
      </c>
      <c r="F64" s="48">
        <v>471</v>
      </c>
      <c r="G64" s="50">
        <v>387</v>
      </c>
      <c r="H64" s="48">
        <v>-165</v>
      </c>
      <c r="I64" s="50">
        <v>-153</v>
      </c>
      <c r="J64" s="48">
        <f>B64+D64+F64+H64</f>
        <v>2871</v>
      </c>
      <c r="K64" s="50">
        <f>C64+E64+G64+I64</f>
        <v>2378</v>
      </c>
    </row>
    <row r="65" spans="1:12" ht="27.6" x14ac:dyDescent="0.25">
      <c r="A65" s="36" t="s">
        <v>11</v>
      </c>
      <c r="B65" s="102">
        <v>157</v>
      </c>
      <c r="C65" s="50">
        <v>158</v>
      </c>
      <c r="D65" s="102">
        <v>122</v>
      </c>
      <c r="E65" s="50">
        <v>100</v>
      </c>
      <c r="F65" s="102">
        <v>60</v>
      </c>
      <c r="G65" s="50">
        <v>42</v>
      </c>
      <c r="H65" s="102">
        <v>15</v>
      </c>
      <c r="I65" s="50">
        <v>3</v>
      </c>
      <c r="J65" s="48">
        <f>B65+D65+F65+H65</f>
        <v>354</v>
      </c>
      <c r="K65" s="50">
        <f>C65+E65+G65+I65</f>
        <v>303</v>
      </c>
    </row>
    <row r="66" spans="1:12" ht="14.4" x14ac:dyDescent="0.3">
      <c r="A66" s="65" t="s">
        <v>38</v>
      </c>
      <c r="B66" s="103">
        <f>B65/B64</f>
        <v>9.1812865497076027E-2</v>
      </c>
      <c r="C66" s="123">
        <f>C65/C64</f>
        <v>0.10926694329183956</v>
      </c>
      <c r="D66" s="103">
        <f t="shared" ref="D66:K66" si="31">D65/D64</f>
        <v>0.14269005847953217</v>
      </c>
      <c r="E66" s="123">
        <f t="shared" si="31"/>
        <v>0.14326647564469913</v>
      </c>
      <c r="F66" s="103">
        <f t="shared" si="31"/>
        <v>0.12738853503184713</v>
      </c>
      <c r="G66" s="123">
        <f t="shared" si="31"/>
        <v>0.10852713178294573</v>
      </c>
      <c r="H66" s="105" t="s">
        <v>31</v>
      </c>
      <c r="I66" s="41" t="s">
        <v>31</v>
      </c>
      <c r="J66" s="103">
        <f t="shared" si="31"/>
        <v>0.12330198537095088</v>
      </c>
      <c r="K66" s="123">
        <f t="shared" si="31"/>
        <v>0.12741799831791423</v>
      </c>
    </row>
    <row r="67" spans="1:12" ht="27.6" x14ac:dyDescent="0.25">
      <c r="A67" s="51" t="s">
        <v>12</v>
      </c>
      <c r="B67" s="104">
        <v>9</v>
      </c>
      <c r="C67" s="41">
        <v>10</v>
      </c>
      <c r="D67" s="104" t="s">
        <v>31</v>
      </c>
      <c r="E67" s="41" t="s">
        <v>31</v>
      </c>
      <c r="F67" s="105" t="s">
        <v>31</v>
      </c>
      <c r="G67" s="41" t="s">
        <v>31</v>
      </c>
      <c r="H67" s="105" t="s">
        <v>31</v>
      </c>
      <c r="I67" s="41" t="s">
        <v>31</v>
      </c>
      <c r="J67" s="126">
        <v>9</v>
      </c>
      <c r="K67" s="41">
        <v>10</v>
      </c>
    </row>
    <row r="68" spans="1:12" ht="13.8" x14ac:dyDescent="0.25">
      <c r="A68" s="6" t="s">
        <v>39</v>
      </c>
      <c r="B68" s="104">
        <v>166</v>
      </c>
      <c r="C68" s="50">
        <v>168</v>
      </c>
      <c r="D68" s="104">
        <v>122</v>
      </c>
      <c r="E68" s="50">
        <v>100</v>
      </c>
      <c r="F68" s="104">
        <v>60</v>
      </c>
      <c r="G68" s="50">
        <v>42</v>
      </c>
      <c r="H68" s="102">
        <v>15</v>
      </c>
      <c r="I68" s="50">
        <v>3</v>
      </c>
      <c r="J68" s="48">
        <f t="shared" ref="J68:K70" si="32">B68+D68+F68+H68</f>
        <v>363</v>
      </c>
      <c r="K68" s="50">
        <f t="shared" si="32"/>
        <v>313</v>
      </c>
    </row>
    <row r="69" spans="1:12" ht="13.8" x14ac:dyDescent="0.25">
      <c r="A69" s="6" t="s">
        <v>40</v>
      </c>
      <c r="B69" s="102">
        <v>43</v>
      </c>
      <c r="C69" s="41">
        <v>75</v>
      </c>
      <c r="D69" s="102">
        <v>20</v>
      </c>
      <c r="E69" s="41">
        <v>22</v>
      </c>
      <c r="F69" s="102">
        <v>8</v>
      </c>
      <c r="G69" s="41">
        <v>13</v>
      </c>
      <c r="H69" s="102">
        <v>9</v>
      </c>
      <c r="I69" s="41">
        <v>12</v>
      </c>
      <c r="J69" s="48">
        <f t="shared" si="32"/>
        <v>80</v>
      </c>
      <c r="K69" s="41">
        <f t="shared" si="32"/>
        <v>122</v>
      </c>
    </row>
    <row r="70" spans="1:12" ht="13.8" x14ac:dyDescent="0.25">
      <c r="A70" s="36" t="s">
        <v>65</v>
      </c>
      <c r="B70" s="104">
        <v>3860</v>
      </c>
      <c r="C70" s="41">
        <v>3803</v>
      </c>
      <c r="D70" s="104">
        <v>944</v>
      </c>
      <c r="E70" s="41">
        <v>924</v>
      </c>
      <c r="F70" s="104">
        <v>1028</v>
      </c>
      <c r="G70" s="41">
        <v>862</v>
      </c>
      <c r="H70" s="104">
        <v>144</v>
      </c>
      <c r="I70" s="41">
        <v>139</v>
      </c>
      <c r="J70" s="104">
        <f t="shared" si="32"/>
        <v>5976</v>
      </c>
      <c r="K70" s="41">
        <f t="shared" si="32"/>
        <v>5728</v>
      </c>
    </row>
    <row r="71" spans="1:12" ht="13.8" x14ac:dyDescent="0.25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</row>
    <row r="72" spans="1:12" ht="15.6" x14ac:dyDescent="0.3">
      <c r="A72" s="130"/>
      <c r="B72" s="130"/>
      <c r="C72" s="130"/>
      <c r="D72" s="130"/>
      <c r="E72" s="218"/>
      <c r="F72" s="218"/>
      <c r="G72" s="218"/>
      <c r="H72" s="218"/>
      <c r="I72" s="218"/>
      <c r="J72" s="218"/>
      <c r="K72" s="218"/>
      <c r="L72" s="218"/>
    </row>
    <row r="73" spans="1:12" ht="13.8" x14ac:dyDescent="0.25">
      <c r="A73" s="121" t="s">
        <v>61</v>
      </c>
      <c r="B73" s="71"/>
      <c r="C73" s="71"/>
      <c r="D73" s="71"/>
      <c r="E73" s="71"/>
      <c r="F73" s="72"/>
      <c r="G73" s="72"/>
      <c r="H73" s="72"/>
      <c r="I73" s="72"/>
      <c r="J73" s="72"/>
      <c r="K73" s="71"/>
    </row>
    <row r="74" spans="1:12" ht="14.1" customHeight="1" x14ac:dyDescent="0.25">
      <c r="A74" s="26" t="s">
        <v>2</v>
      </c>
      <c r="B74" s="216" t="s">
        <v>42</v>
      </c>
      <c r="C74" s="217"/>
      <c r="D74" s="211" t="s">
        <v>44</v>
      </c>
      <c r="E74" s="210"/>
      <c r="F74" s="211" t="s">
        <v>34</v>
      </c>
      <c r="G74" s="210"/>
      <c r="H74" s="211" t="s">
        <v>35</v>
      </c>
      <c r="I74" s="210"/>
      <c r="J74" s="211" t="s">
        <v>36</v>
      </c>
      <c r="K74" s="210"/>
    </row>
    <row r="75" spans="1:12" ht="14.4" thickBot="1" x14ac:dyDescent="0.3">
      <c r="A75" s="38"/>
      <c r="B75" s="122" t="s">
        <v>61</v>
      </c>
      <c r="C75" s="40" t="s">
        <v>48</v>
      </c>
      <c r="D75" s="122" t="s">
        <v>61</v>
      </c>
      <c r="E75" s="40" t="s">
        <v>48</v>
      </c>
      <c r="F75" s="122" t="s">
        <v>61</v>
      </c>
      <c r="G75" s="40" t="s">
        <v>48</v>
      </c>
      <c r="H75" s="122" t="s">
        <v>61</v>
      </c>
      <c r="I75" s="40" t="s">
        <v>48</v>
      </c>
      <c r="J75" s="122" t="s">
        <v>61</v>
      </c>
      <c r="K75" s="40" t="s">
        <v>48</v>
      </c>
    </row>
    <row r="76" spans="1:12" ht="13.8" x14ac:dyDescent="0.25">
      <c r="A76" s="37" t="s">
        <v>37</v>
      </c>
      <c r="B76" s="102">
        <f t="shared" ref="B76:K76" si="33">B64-B88</f>
        <v>434</v>
      </c>
      <c r="C76" s="50">
        <f t="shared" si="33"/>
        <v>386</v>
      </c>
      <c r="D76" s="48">
        <f t="shared" si="33"/>
        <v>218</v>
      </c>
      <c r="E76" s="50">
        <f t="shared" si="33"/>
        <v>189</v>
      </c>
      <c r="F76" s="48">
        <f t="shared" si="33"/>
        <v>127</v>
      </c>
      <c r="G76" s="50">
        <f t="shared" si="33"/>
        <v>106</v>
      </c>
      <c r="H76" s="48">
        <f t="shared" si="33"/>
        <v>-37</v>
      </c>
      <c r="I76" s="50">
        <f t="shared" si="33"/>
        <v>-43</v>
      </c>
      <c r="J76" s="48">
        <f t="shared" si="33"/>
        <v>742</v>
      </c>
      <c r="K76" s="50">
        <f t="shared" si="33"/>
        <v>638</v>
      </c>
    </row>
    <row r="77" spans="1:12" ht="27.6" x14ac:dyDescent="0.25">
      <c r="A77" s="36" t="s">
        <v>11</v>
      </c>
      <c r="B77" s="102">
        <f t="shared" ref="B77:K77" si="34">B65-B89</f>
        <v>33</v>
      </c>
      <c r="C77" s="50">
        <f t="shared" si="34"/>
        <v>63</v>
      </c>
      <c r="D77" s="102">
        <f t="shared" si="34"/>
        <v>29</v>
      </c>
      <c r="E77" s="50">
        <f t="shared" si="34"/>
        <v>30</v>
      </c>
      <c r="F77" s="102">
        <f t="shared" si="34"/>
        <v>14</v>
      </c>
      <c r="G77" s="50">
        <f t="shared" si="34"/>
        <v>13</v>
      </c>
      <c r="H77" s="102">
        <f t="shared" si="34"/>
        <v>6</v>
      </c>
      <c r="I77" s="50">
        <f t="shared" si="34"/>
        <v>1</v>
      </c>
      <c r="J77" s="48">
        <f t="shared" si="34"/>
        <v>82</v>
      </c>
      <c r="K77" s="50">
        <f t="shared" si="34"/>
        <v>107</v>
      </c>
    </row>
    <row r="78" spans="1:12" ht="14.4" x14ac:dyDescent="0.3">
      <c r="A78" s="65" t="s">
        <v>38</v>
      </c>
      <c r="B78" s="103">
        <f t="shared" ref="B78" si="35">B77/B76</f>
        <v>7.6036866359447008E-2</v>
      </c>
      <c r="C78" s="123">
        <f>C77/C76</f>
        <v>0.16321243523316062</v>
      </c>
      <c r="D78" s="103">
        <f t="shared" ref="D78:K78" si="36">D77/D76</f>
        <v>0.13302752293577982</v>
      </c>
      <c r="E78" s="123">
        <f t="shared" si="36"/>
        <v>0.15873015873015872</v>
      </c>
      <c r="F78" s="103">
        <f t="shared" si="36"/>
        <v>0.11023622047244094</v>
      </c>
      <c r="G78" s="123">
        <f t="shared" si="36"/>
        <v>0.12264150943396226</v>
      </c>
      <c r="H78" s="105" t="s">
        <v>31</v>
      </c>
      <c r="I78" s="41" t="s">
        <v>31</v>
      </c>
      <c r="J78" s="103">
        <f t="shared" si="36"/>
        <v>0.11051212938005391</v>
      </c>
      <c r="K78" s="123">
        <f t="shared" si="36"/>
        <v>0.16771159874608149</v>
      </c>
    </row>
    <row r="79" spans="1:12" ht="27.6" x14ac:dyDescent="0.25">
      <c r="A79" s="51" t="s">
        <v>12</v>
      </c>
      <c r="B79" s="104">
        <f t="shared" ref="B79:C81" si="37">B67-B91</f>
        <v>2</v>
      </c>
      <c r="C79" s="41">
        <f t="shared" si="37"/>
        <v>3</v>
      </c>
      <c r="D79" s="104" t="s">
        <v>31</v>
      </c>
      <c r="E79" s="41" t="s">
        <v>31</v>
      </c>
      <c r="F79" s="105" t="s">
        <v>31</v>
      </c>
      <c r="G79" s="41" t="s">
        <v>31</v>
      </c>
      <c r="H79" s="105" t="s">
        <v>31</v>
      </c>
      <c r="I79" s="41" t="s">
        <v>31</v>
      </c>
      <c r="J79" s="126">
        <f t="shared" ref="J79:K81" si="38">J67-J91</f>
        <v>2</v>
      </c>
      <c r="K79" s="41">
        <f t="shared" si="38"/>
        <v>3</v>
      </c>
    </row>
    <row r="80" spans="1:12" ht="13.8" x14ac:dyDescent="0.25">
      <c r="A80" s="6" t="s">
        <v>39</v>
      </c>
      <c r="B80" s="102">
        <f t="shared" si="37"/>
        <v>35</v>
      </c>
      <c r="C80" s="41">
        <f t="shared" si="37"/>
        <v>66</v>
      </c>
      <c r="D80" s="102">
        <f t="shared" ref="D80:I81" si="39">D68-D92</f>
        <v>29</v>
      </c>
      <c r="E80" s="41">
        <f t="shared" si="39"/>
        <v>30</v>
      </c>
      <c r="F80" s="102">
        <f t="shared" si="39"/>
        <v>14</v>
      </c>
      <c r="G80" s="41">
        <f t="shared" si="39"/>
        <v>13</v>
      </c>
      <c r="H80" s="102">
        <f t="shared" si="39"/>
        <v>6</v>
      </c>
      <c r="I80" s="41">
        <f t="shared" si="39"/>
        <v>1</v>
      </c>
      <c r="J80" s="48">
        <f t="shared" si="38"/>
        <v>84</v>
      </c>
      <c r="K80" s="41">
        <f t="shared" si="38"/>
        <v>110</v>
      </c>
    </row>
    <row r="81" spans="1:11" ht="13.8" x14ac:dyDescent="0.25">
      <c r="A81" s="6" t="s">
        <v>40</v>
      </c>
      <c r="B81" s="102">
        <f t="shared" si="37"/>
        <v>22</v>
      </c>
      <c r="C81" s="41">
        <f t="shared" si="37"/>
        <v>22</v>
      </c>
      <c r="D81" s="102">
        <f t="shared" si="39"/>
        <v>7</v>
      </c>
      <c r="E81" s="41">
        <f t="shared" si="39"/>
        <v>7</v>
      </c>
      <c r="F81" s="102">
        <f t="shared" si="39"/>
        <v>3</v>
      </c>
      <c r="G81" s="41">
        <f t="shared" si="39"/>
        <v>2</v>
      </c>
      <c r="H81" s="102">
        <f t="shared" si="39"/>
        <v>3</v>
      </c>
      <c r="I81" s="41">
        <f t="shared" si="39"/>
        <v>2</v>
      </c>
      <c r="J81" s="48">
        <f t="shared" si="38"/>
        <v>35</v>
      </c>
      <c r="K81" s="41">
        <f t="shared" si="38"/>
        <v>33</v>
      </c>
    </row>
    <row r="82" spans="1:11" ht="13.8" x14ac:dyDescent="0.25">
      <c r="A82" s="36" t="s">
        <v>65</v>
      </c>
      <c r="B82" s="104">
        <f t="shared" ref="B82:K82" si="40">B70</f>
        <v>3860</v>
      </c>
      <c r="C82" s="41">
        <f t="shared" si="40"/>
        <v>3803</v>
      </c>
      <c r="D82" s="104">
        <f t="shared" si="40"/>
        <v>944</v>
      </c>
      <c r="E82" s="41">
        <f t="shared" si="40"/>
        <v>924</v>
      </c>
      <c r="F82" s="104">
        <f t="shared" si="40"/>
        <v>1028</v>
      </c>
      <c r="G82" s="41">
        <f t="shared" si="40"/>
        <v>862</v>
      </c>
      <c r="H82" s="104">
        <f t="shared" si="40"/>
        <v>144</v>
      </c>
      <c r="I82" s="41">
        <f t="shared" si="40"/>
        <v>139</v>
      </c>
      <c r="J82" s="104">
        <f t="shared" si="40"/>
        <v>5976</v>
      </c>
      <c r="K82" s="41">
        <f t="shared" si="40"/>
        <v>5728</v>
      </c>
    </row>
    <row r="83" spans="1:11" ht="13.8" x14ac:dyDescent="0.25">
      <c r="A83" s="138"/>
      <c r="B83" s="139"/>
      <c r="C83" s="139"/>
      <c r="D83" s="139"/>
      <c r="E83" s="139"/>
      <c r="F83" s="139"/>
      <c r="G83" s="139"/>
      <c r="H83" s="139"/>
      <c r="I83" s="139"/>
      <c r="J83" s="139"/>
      <c r="K83" s="139"/>
    </row>
    <row r="84" spans="1:11" ht="15.6" x14ac:dyDescent="0.3">
      <c r="A84" s="124"/>
      <c r="B84" s="130"/>
      <c r="C84" s="130"/>
      <c r="D84" s="130"/>
      <c r="E84" s="130"/>
      <c r="F84" s="131"/>
      <c r="G84" s="131"/>
      <c r="K84" s="52"/>
    </row>
    <row r="85" spans="1:11" ht="13.8" x14ac:dyDescent="0.25">
      <c r="A85" s="121" t="s">
        <v>60</v>
      </c>
      <c r="B85" s="71"/>
      <c r="C85" s="71"/>
      <c r="D85" s="71"/>
      <c r="E85" s="71"/>
      <c r="F85" s="72"/>
      <c r="G85" s="72"/>
      <c r="H85" s="72"/>
      <c r="I85" s="72"/>
      <c r="J85" s="72"/>
      <c r="K85" s="71"/>
    </row>
    <row r="86" spans="1:11" ht="13.8" x14ac:dyDescent="0.25">
      <c r="A86" s="26" t="s">
        <v>2</v>
      </c>
      <c r="B86" s="216" t="s">
        <v>42</v>
      </c>
      <c r="C86" s="217"/>
      <c r="D86" s="211" t="s">
        <v>44</v>
      </c>
      <c r="E86" s="210"/>
      <c r="F86" s="211" t="s">
        <v>34</v>
      </c>
      <c r="G86" s="210"/>
      <c r="H86" s="211" t="s">
        <v>35</v>
      </c>
      <c r="I86" s="210"/>
      <c r="J86" s="211" t="s">
        <v>36</v>
      </c>
      <c r="K86" s="210"/>
    </row>
    <row r="87" spans="1:11" ht="14.4" thickBot="1" x14ac:dyDescent="0.3">
      <c r="A87" s="38"/>
      <c r="B87" s="122" t="s">
        <v>60</v>
      </c>
      <c r="C87" s="40" t="s">
        <v>49</v>
      </c>
      <c r="D87" s="122" t="s">
        <v>60</v>
      </c>
      <c r="E87" s="40" t="s">
        <v>49</v>
      </c>
      <c r="F87" s="122" t="s">
        <v>60</v>
      </c>
      <c r="G87" s="40" t="s">
        <v>49</v>
      </c>
      <c r="H87" s="122" t="s">
        <v>60</v>
      </c>
      <c r="I87" s="40" t="s">
        <v>49</v>
      </c>
      <c r="J87" s="122" t="s">
        <v>60</v>
      </c>
      <c r="K87" s="40" t="s">
        <v>49</v>
      </c>
    </row>
    <row r="88" spans="1:11" ht="13.8" x14ac:dyDescent="0.25">
      <c r="A88" s="37" t="s">
        <v>37</v>
      </c>
      <c r="B88" s="102">
        <f t="shared" ref="B88:K88" si="41">B101+B114</f>
        <v>1276</v>
      </c>
      <c r="C88" s="50">
        <f t="shared" si="41"/>
        <v>1060</v>
      </c>
      <c r="D88" s="48">
        <f t="shared" si="41"/>
        <v>637</v>
      </c>
      <c r="E88" s="50">
        <f t="shared" si="41"/>
        <v>509</v>
      </c>
      <c r="F88" s="48">
        <f t="shared" si="41"/>
        <v>344</v>
      </c>
      <c r="G88" s="50">
        <f t="shared" si="41"/>
        <v>281</v>
      </c>
      <c r="H88" s="48">
        <f t="shared" si="41"/>
        <v>-128</v>
      </c>
      <c r="I88" s="50">
        <f t="shared" si="41"/>
        <v>-110</v>
      </c>
      <c r="J88" s="48">
        <f t="shared" si="41"/>
        <v>2129</v>
      </c>
      <c r="K88" s="50">
        <f t="shared" si="41"/>
        <v>1740</v>
      </c>
    </row>
    <row r="89" spans="1:11" ht="27.6" x14ac:dyDescent="0.25">
      <c r="A89" s="36" t="s">
        <v>11</v>
      </c>
      <c r="B89" s="102">
        <f t="shared" ref="B89:K89" si="42">B102+B115</f>
        <v>124</v>
      </c>
      <c r="C89" s="50">
        <f t="shared" si="42"/>
        <v>95</v>
      </c>
      <c r="D89" s="102">
        <f t="shared" si="42"/>
        <v>93</v>
      </c>
      <c r="E89" s="50">
        <f t="shared" si="42"/>
        <v>70</v>
      </c>
      <c r="F89" s="102">
        <f t="shared" si="42"/>
        <v>46</v>
      </c>
      <c r="G89" s="50">
        <f t="shared" si="42"/>
        <v>29</v>
      </c>
      <c r="H89" s="102">
        <f t="shared" si="42"/>
        <v>9</v>
      </c>
      <c r="I89" s="50">
        <f t="shared" si="42"/>
        <v>2</v>
      </c>
      <c r="J89" s="48">
        <f t="shared" si="42"/>
        <v>272</v>
      </c>
      <c r="K89" s="50">
        <f t="shared" si="42"/>
        <v>196</v>
      </c>
    </row>
    <row r="90" spans="1:11" ht="14.4" x14ac:dyDescent="0.3">
      <c r="A90" s="65" t="s">
        <v>38</v>
      </c>
      <c r="B90" s="103">
        <f>B89/B88</f>
        <v>9.7178683385579931E-2</v>
      </c>
      <c r="C90" s="123">
        <f>C89/C88</f>
        <v>8.9622641509433956E-2</v>
      </c>
      <c r="D90" s="103">
        <f t="shared" ref="D90:K90" si="43">D89/D88</f>
        <v>0.14599686028257458</v>
      </c>
      <c r="E90" s="123">
        <f t="shared" si="43"/>
        <v>0.13752455795677801</v>
      </c>
      <c r="F90" s="103">
        <f t="shared" si="43"/>
        <v>0.13372093023255813</v>
      </c>
      <c r="G90" s="123">
        <f t="shared" si="43"/>
        <v>0.10320284697508897</v>
      </c>
      <c r="H90" s="105" t="s">
        <v>31</v>
      </c>
      <c r="I90" s="41" t="s">
        <v>31</v>
      </c>
      <c r="J90" s="103">
        <f t="shared" si="43"/>
        <v>0.12775951150775011</v>
      </c>
      <c r="K90" s="123">
        <f t="shared" si="43"/>
        <v>0.11264367816091954</v>
      </c>
    </row>
    <row r="91" spans="1:11" ht="27.6" x14ac:dyDescent="0.25">
      <c r="A91" s="51" t="s">
        <v>12</v>
      </c>
      <c r="B91" s="104">
        <f t="shared" ref="B91:C93" si="44">B104+B117</f>
        <v>7</v>
      </c>
      <c r="C91" s="41">
        <f t="shared" si="44"/>
        <v>7</v>
      </c>
      <c r="D91" s="104" t="s">
        <v>31</v>
      </c>
      <c r="E91" s="41" t="s">
        <v>31</v>
      </c>
      <c r="F91" s="105" t="s">
        <v>31</v>
      </c>
      <c r="G91" s="41" t="s">
        <v>31</v>
      </c>
      <c r="H91" s="105" t="s">
        <v>31</v>
      </c>
      <c r="I91" s="41" t="s">
        <v>31</v>
      </c>
      <c r="J91" s="48">
        <f>J104+J117</f>
        <v>7</v>
      </c>
      <c r="K91" s="41">
        <f t="shared" ref="J91:K93" si="45">K104+K117</f>
        <v>7</v>
      </c>
    </row>
    <row r="92" spans="1:11" ht="13.8" x14ac:dyDescent="0.25">
      <c r="A92" s="6" t="s">
        <v>39</v>
      </c>
      <c r="B92" s="104">
        <f t="shared" si="44"/>
        <v>131</v>
      </c>
      <c r="C92" s="50">
        <f t="shared" si="44"/>
        <v>102</v>
      </c>
      <c r="D92" s="104">
        <f t="shared" ref="D92:I93" si="46">D105+D118</f>
        <v>93</v>
      </c>
      <c r="E92" s="50">
        <f t="shared" si="46"/>
        <v>70</v>
      </c>
      <c r="F92" s="104">
        <f t="shared" si="46"/>
        <v>46</v>
      </c>
      <c r="G92" s="50">
        <f t="shared" si="46"/>
        <v>29</v>
      </c>
      <c r="H92" s="102">
        <f t="shared" si="46"/>
        <v>9</v>
      </c>
      <c r="I92" s="50">
        <f t="shared" si="46"/>
        <v>2</v>
      </c>
      <c r="J92" s="48">
        <f>J105+J118</f>
        <v>279</v>
      </c>
      <c r="K92" s="50">
        <f t="shared" si="45"/>
        <v>203</v>
      </c>
    </row>
    <row r="93" spans="1:11" ht="13.8" x14ac:dyDescent="0.25">
      <c r="A93" s="6" t="s">
        <v>40</v>
      </c>
      <c r="B93" s="102">
        <f t="shared" si="44"/>
        <v>21</v>
      </c>
      <c r="C93" s="41">
        <f t="shared" si="44"/>
        <v>53</v>
      </c>
      <c r="D93" s="102">
        <f t="shared" si="46"/>
        <v>13</v>
      </c>
      <c r="E93" s="41">
        <f t="shared" si="46"/>
        <v>15</v>
      </c>
      <c r="F93" s="102">
        <f t="shared" si="46"/>
        <v>5</v>
      </c>
      <c r="G93" s="41">
        <f t="shared" si="46"/>
        <v>11</v>
      </c>
      <c r="H93" s="102">
        <f t="shared" si="46"/>
        <v>6</v>
      </c>
      <c r="I93" s="41">
        <f t="shared" si="46"/>
        <v>10</v>
      </c>
      <c r="J93" s="48">
        <f t="shared" si="45"/>
        <v>45</v>
      </c>
      <c r="K93" s="41">
        <f t="shared" si="45"/>
        <v>89</v>
      </c>
    </row>
    <row r="94" spans="1:11" ht="13.8" x14ac:dyDescent="0.25">
      <c r="A94" s="36" t="s">
        <v>59</v>
      </c>
      <c r="B94" s="104">
        <f t="shared" ref="B94:K94" si="47">B107</f>
        <v>3848</v>
      </c>
      <c r="C94" s="41">
        <f t="shared" si="47"/>
        <v>3805</v>
      </c>
      <c r="D94" s="104">
        <f t="shared" si="47"/>
        <v>937</v>
      </c>
      <c r="E94" s="41">
        <f t="shared" si="47"/>
        <v>940</v>
      </c>
      <c r="F94" s="104">
        <f t="shared" si="47"/>
        <v>1018</v>
      </c>
      <c r="G94" s="41">
        <f t="shared" si="47"/>
        <v>867</v>
      </c>
      <c r="H94" s="104">
        <f t="shared" si="47"/>
        <v>144</v>
      </c>
      <c r="I94" s="41">
        <f t="shared" si="47"/>
        <v>139</v>
      </c>
      <c r="J94" s="104">
        <f t="shared" si="47"/>
        <v>5947</v>
      </c>
      <c r="K94" s="41">
        <f t="shared" si="47"/>
        <v>5751</v>
      </c>
    </row>
    <row r="95" spans="1:11" ht="15.6" x14ac:dyDescent="0.3">
      <c r="A95" s="124"/>
      <c r="B95" s="124"/>
      <c r="C95" s="124"/>
      <c r="D95" s="124"/>
      <c r="E95" s="124"/>
      <c r="F95" s="125"/>
      <c r="G95" s="125"/>
      <c r="K95" s="52"/>
    </row>
    <row r="96" spans="1:11" ht="15.6" x14ac:dyDescent="0.3">
      <c r="A96" s="124"/>
      <c r="B96" s="124"/>
      <c r="C96" s="124"/>
      <c r="D96" s="124"/>
      <c r="E96" s="124"/>
      <c r="F96" s="125"/>
      <c r="G96" s="125"/>
      <c r="K96" s="52"/>
    </row>
    <row r="97" spans="1:11" ht="15.6" x14ac:dyDescent="0.3">
      <c r="A97" s="62"/>
      <c r="B97" s="62"/>
      <c r="C97" s="62"/>
      <c r="D97" s="62"/>
      <c r="E97" s="62"/>
      <c r="F97" s="64"/>
      <c r="G97" s="64"/>
      <c r="K97" s="52"/>
    </row>
    <row r="98" spans="1:11" ht="13.8" x14ac:dyDescent="0.25">
      <c r="A98" s="121" t="s">
        <v>58</v>
      </c>
      <c r="B98" s="71"/>
      <c r="C98" s="71"/>
      <c r="D98" s="71"/>
      <c r="E98" s="71"/>
      <c r="F98" s="72"/>
      <c r="G98" s="72"/>
      <c r="H98" s="72"/>
      <c r="I98" s="72"/>
      <c r="J98" s="72"/>
      <c r="K98" s="71"/>
    </row>
    <row r="99" spans="1:11" ht="13.8" x14ac:dyDescent="0.25">
      <c r="A99" s="26" t="s">
        <v>2</v>
      </c>
      <c r="B99" s="216" t="s">
        <v>42</v>
      </c>
      <c r="C99" s="217"/>
      <c r="D99" s="211" t="s">
        <v>44</v>
      </c>
      <c r="E99" s="210"/>
      <c r="F99" s="211" t="s">
        <v>34</v>
      </c>
      <c r="G99" s="210"/>
      <c r="H99" s="211" t="s">
        <v>35</v>
      </c>
      <c r="I99" s="210"/>
      <c r="J99" s="211" t="s">
        <v>36</v>
      </c>
      <c r="K99" s="210"/>
    </row>
    <row r="100" spans="1:11" ht="14.4" thickBot="1" x14ac:dyDescent="0.3">
      <c r="A100" s="38"/>
      <c r="B100" s="122" t="s">
        <v>58</v>
      </c>
      <c r="C100" s="40" t="s">
        <v>50</v>
      </c>
      <c r="D100" s="122" t="s">
        <v>58</v>
      </c>
      <c r="E100" s="40" t="s">
        <v>50</v>
      </c>
      <c r="F100" s="122" t="s">
        <v>58</v>
      </c>
      <c r="G100" s="40" t="s">
        <v>50</v>
      </c>
      <c r="H100" s="122" t="s">
        <v>58</v>
      </c>
      <c r="I100" s="40" t="s">
        <v>50</v>
      </c>
      <c r="J100" s="122" t="s">
        <v>58</v>
      </c>
      <c r="K100" s="40" t="s">
        <v>50</v>
      </c>
    </row>
    <row r="101" spans="1:11" ht="13.8" x14ac:dyDescent="0.25">
      <c r="A101" s="37" t="s">
        <v>37</v>
      </c>
      <c r="B101" s="102">
        <f>1276-B114</f>
        <v>426</v>
      </c>
      <c r="C101" s="50">
        <f>1060-C114</f>
        <v>370</v>
      </c>
      <c r="D101" s="48">
        <f>637-D114</f>
        <v>213</v>
      </c>
      <c r="E101" s="50">
        <f>509-E114</f>
        <v>189</v>
      </c>
      <c r="F101" s="48">
        <f>344-F114</f>
        <v>120</v>
      </c>
      <c r="G101" s="50">
        <f>281-181</f>
        <v>100</v>
      </c>
      <c r="H101" s="48">
        <f>-41</f>
        <v>-41</v>
      </c>
      <c r="I101" s="50">
        <f>-110+71</f>
        <v>-39</v>
      </c>
      <c r="J101" s="48">
        <f>B101+D101+F101+H101</f>
        <v>718</v>
      </c>
      <c r="K101" s="50">
        <f>C101+E101+G101+I101</f>
        <v>620</v>
      </c>
    </row>
    <row r="102" spans="1:11" ht="27.6" x14ac:dyDescent="0.25">
      <c r="A102" s="36" t="s">
        <v>11</v>
      </c>
      <c r="B102" s="102">
        <f>124-B115</f>
        <v>35</v>
      </c>
      <c r="C102" s="50">
        <f>95-C115</f>
        <v>43</v>
      </c>
      <c r="D102" s="102">
        <f>93-D115</f>
        <v>30</v>
      </c>
      <c r="E102" s="50">
        <f>70-E115</f>
        <v>29</v>
      </c>
      <c r="F102" s="102">
        <f>46-31</f>
        <v>15</v>
      </c>
      <c r="G102" s="50">
        <f>29-14</f>
        <v>15</v>
      </c>
      <c r="H102" s="102">
        <v>5</v>
      </c>
      <c r="I102" s="50">
        <v>1</v>
      </c>
      <c r="J102" s="48">
        <f>B102+D102+F102+H102</f>
        <v>85</v>
      </c>
      <c r="K102" s="50">
        <f>C102+E102+G102+I102</f>
        <v>88</v>
      </c>
    </row>
    <row r="103" spans="1:11" ht="14.4" x14ac:dyDescent="0.3">
      <c r="A103" s="65" t="s">
        <v>38</v>
      </c>
      <c r="B103" s="103">
        <f t="shared" ref="B103:G103" si="48">B102/B101</f>
        <v>8.2159624413145546E-2</v>
      </c>
      <c r="C103" s="123">
        <f>C102/C101</f>
        <v>0.11621621621621622</v>
      </c>
      <c r="D103" s="103">
        <f t="shared" si="48"/>
        <v>0.14084507042253522</v>
      </c>
      <c r="E103" s="123">
        <f t="shared" si="48"/>
        <v>0.15343915343915343</v>
      </c>
      <c r="F103" s="103">
        <f t="shared" si="48"/>
        <v>0.125</v>
      </c>
      <c r="G103" s="123">
        <f t="shared" si="48"/>
        <v>0.15</v>
      </c>
      <c r="H103" s="103" t="s">
        <v>31</v>
      </c>
      <c r="I103" s="123" t="s">
        <v>31</v>
      </c>
      <c r="J103" s="103">
        <f>J102/J101</f>
        <v>0.11838440111420613</v>
      </c>
      <c r="K103" s="123">
        <f t="shared" ref="K103" si="49">K102/K101</f>
        <v>0.14193548387096774</v>
      </c>
    </row>
    <row r="104" spans="1:11" ht="27.6" x14ac:dyDescent="0.25">
      <c r="A104" s="51" t="s">
        <v>12</v>
      </c>
      <c r="B104" s="104">
        <f>7-B117</f>
        <v>3</v>
      </c>
      <c r="C104" s="41">
        <f>7-C117</f>
        <v>3</v>
      </c>
      <c r="D104" s="104" t="s">
        <v>31</v>
      </c>
      <c r="E104" s="41" t="s">
        <v>31</v>
      </c>
      <c r="F104" s="105" t="s">
        <v>31</v>
      </c>
      <c r="G104" s="41" t="s">
        <v>31</v>
      </c>
      <c r="H104" s="105" t="s">
        <v>31</v>
      </c>
      <c r="I104" s="41" t="s">
        <v>31</v>
      </c>
      <c r="J104" s="126">
        <v>3</v>
      </c>
      <c r="K104" s="41">
        <v>3</v>
      </c>
    </row>
    <row r="105" spans="1:11" ht="13.8" x14ac:dyDescent="0.25">
      <c r="A105" s="6" t="s">
        <v>39</v>
      </c>
      <c r="B105" s="104">
        <f>131-B118</f>
        <v>38</v>
      </c>
      <c r="C105" s="50">
        <f>102-C118</f>
        <v>46</v>
      </c>
      <c r="D105" s="104">
        <f>93-D118</f>
        <v>30</v>
      </c>
      <c r="E105" s="50">
        <f>70-E118</f>
        <v>29</v>
      </c>
      <c r="F105" s="104">
        <f>46-31</f>
        <v>15</v>
      </c>
      <c r="G105" s="50">
        <f>29-14</f>
        <v>15</v>
      </c>
      <c r="H105" s="102">
        <v>5</v>
      </c>
      <c r="I105" s="50">
        <v>1</v>
      </c>
      <c r="J105" s="48">
        <f t="shared" ref="J105:K107" si="50">B105+D105+F105+H105</f>
        <v>88</v>
      </c>
      <c r="K105" s="50">
        <f t="shared" si="50"/>
        <v>91</v>
      </c>
    </row>
    <row r="106" spans="1:11" ht="13.8" x14ac:dyDescent="0.25">
      <c r="A106" s="6" t="s">
        <v>40</v>
      </c>
      <c r="B106" s="102">
        <f>21-B119</f>
        <v>7</v>
      </c>
      <c r="C106" s="41">
        <f>53-C119</f>
        <v>16</v>
      </c>
      <c r="D106" s="102">
        <f>13-9</f>
        <v>4</v>
      </c>
      <c r="E106" s="41">
        <v>6</v>
      </c>
      <c r="F106" s="102">
        <v>2</v>
      </c>
      <c r="G106" s="41">
        <f>11-8</f>
        <v>3</v>
      </c>
      <c r="H106" s="102">
        <v>0</v>
      </c>
      <c r="I106" s="41">
        <v>6</v>
      </c>
      <c r="J106" s="48">
        <f t="shared" si="50"/>
        <v>13</v>
      </c>
      <c r="K106" s="41">
        <f t="shared" si="50"/>
        <v>31</v>
      </c>
    </row>
    <row r="107" spans="1:11" ht="13.8" x14ac:dyDescent="0.25">
      <c r="A107" s="36" t="s">
        <v>59</v>
      </c>
      <c r="B107" s="104">
        <v>3848</v>
      </c>
      <c r="C107" s="41">
        <v>3805</v>
      </c>
      <c r="D107" s="104">
        <v>937</v>
      </c>
      <c r="E107" s="41">
        <v>940</v>
      </c>
      <c r="F107" s="104">
        <v>1018</v>
      </c>
      <c r="G107" s="41">
        <v>867</v>
      </c>
      <c r="H107" s="104">
        <v>144</v>
      </c>
      <c r="I107" s="41">
        <v>139</v>
      </c>
      <c r="J107" s="104">
        <f t="shared" si="50"/>
        <v>5947</v>
      </c>
      <c r="K107" s="41">
        <f t="shared" si="50"/>
        <v>5751</v>
      </c>
    </row>
    <row r="108" spans="1:11" ht="15.6" x14ac:dyDescent="0.3">
      <c r="A108" s="117"/>
      <c r="B108" s="117"/>
      <c r="C108" s="117"/>
      <c r="D108" s="117"/>
      <c r="E108" s="117"/>
      <c r="F108" s="118"/>
      <c r="G108" s="118"/>
      <c r="H108" s="72"/>
      <c r="I108" s="72"/>
      <c r="J108" s="72"/>
      <c r="K108" s="166"/>
    </row>
    <row r="109" spans="1:11" x14ac:dyDescent="0.25">
      <c r="A109" s="72"/>
      <c r="B109" s="71"/>
      <c r="C109" s="71"/>
      <c r="D109" s="71"/>
      <c r="E109" s="71"/>
      <c r="F109" s="72"/>
      <c r="G109" s="72"/>
      <c r="H109" s="72"/>
      <c r="I109" s="72"/>
      <c r="J109" s="72"/>
      <c r="K109" s="71"/>
    </row>
    <row r="110" spans="1:11" ht="15.6" x14ac:dyDescent="0.3">
      <c r="A110" s="112"/>
      <c r="B110" s="112"/>
      <c r="C110" s="112"/>
      <c r="D110" s="112"/>
      <c r="E110" s="112"/>
      <c r="F110" s="113"/>
      <c r="G110" s="113"/>
      <c r="K110" s="52"/>
    </row>
    <row r="111" spans="1:11" ht="13.8" x14ac:dyDescent="0.25">
      <c r="A111" s="121" t="s">
        <v>55</v>
      </c>
      <c r="B111" s="71"/>
      <c r="C111" s="71"/>
      <c r="D111" s="71"/>
      <c r="E111" s="71"/>
      <c r="F111" s="72"/>
      <c r="G111" s="72"/>
      <c r="H111" s="72"/>
      <c r="I111" s="72"/>
      <c r="J111" s="72"/>
      <c r="K111" s="71"/>
    </row>
    <row r="112" spans="1:11" ht="13.8" x14ac:dyDescent="0.25">
      <c r="A112" s="26" t="s">
        <v>2</v>
      </c>
      <c r="B112" s="216" t="s">
        <v>42</v>
      </c>
      <c r="C112" s="217"/>
      <c r="D112" s="211" t="s">
        <v>44</v>
      </c>
      <c r="E112" s="210"/>
      <c r="F112" s="211" t="s">
        <v>34</v>
      </c>
      <c r="G112" s="210"/>
      <c r="H112" s="211" t="s">
        <v>35</v>
      </c>
      <c r="I112" s="210"/>
      <c r="J112" s="211" t="s">
        <v>36</v>
      </c>
      <c r="K112" s="210"/>
    </row>
    <row r="113" spans="1:11" ht="14.4" thickBot="1" x14ac:dyDescent="0.3">
      <c r="A113" s="38"/>
      <c r="B113" s="122" t="s">
        <v>55</v>
      </c>
      <c r="C113" s="40" t="s">
        <v>51</v>
      </c>
      <c r="D113" s="122" t="s">
        <v>55</v>
      </c>
      <c r="E113" s="40" t="s">
        <v>51</v>
      </c>
      <c r="F113" s="122" t="s">
        <v>55</v>
      </c>
      <c r="G113" s="40" t="s">
        <v>51</v>
      </c>
      <c r="H113" s="122" t="s">
        <v>55</v>
      </c>
      <c r="I113" s="40" t="s">
        <v>51</v>
      </c>
      <c r="J113" s="122" t="s">
        <v>55</v>
      </c>
      <c r="K113" s="40" t="s">
        <v>51</v>
      </c>
    </row>
    <row r="114" spans="1:11" ht="13.8" x14ac:dyDescent="0.25">
      <c r="A114" s="37" t="s">
        <v>37</v>
      </c>
      <c r="B114" s="102">
        <v>850</v>
      </c>
      <c r="C114" s="50">
        <v>690</v>
      </c>
      <c r="D114" s="48">
        <v>424</v>
      </c>
      <c r="E114" s="50">
        <v>320</v>
      </c>
      <c r="F114" s="48">
        <v>224</v>
      </c>
      <c r="G114" s="50">
        <v>181</v>
      </c>
      <c r="H114" s="48">
        <v>-87</v>
      </c>
      <c r="I114" s="50">
        <v>-71</v>
      </c>
      <c r="J114" s="48">
        <v>1411</v>
      </c>
      <c r="K114" s="50">
        <v>1120</v>
      </c>
    </row>
    <row r="115" spans="1:11" ht="27.6" x14ac:dyDescent="0.25">
      <c r="A115" s="36" t="s">
        <v>11</v>
      </c>
      <c r="B115" s="102">
        <v>89</v>
      </c>
      <c r="C115" s="50">
        <v>52</v>
      </c>
      <c r="D115" s="102">
        <v>63</v>
      </c>
      <c r="E115" s="50">
        <v>41</v>
      </c>
      <c r="F115" s="102">
        <v>31</v>
      </c>
      <c r="G115" s="50">
        <v>14</v>
      </c>
      <c r="H115" s="102">
        <v>4</v>
      </c>
      <c r="I115" s="50">
        <v>1</v>
      </c>
      <c r="J115" s="48">
        <v>187</v>
      </c>
      <c r="K115" s="50">
        <v>108</v>
      </c>
    </row>
    <row r="116" spans="1:11" ht="14.4" x14ac:dyDescent="0.3">
      <c r="A116" s="65" t="s">
        <v>38</v>
      </c>
      <c r="B116" s="103">
        <f t="shared" ref="B116:F116" si="51">B115/B114</f>
        <v>0.10470588235294118</v>
      </c>
      <c r="C116" s="123">
        <f t="shared" si="51"/>
        <v>7.5362318840579715E-2</v>
      </c>
      <c r="D116" s="103">
        <f t="shared" si="51"/>
        <v>0.14858490566037735</v>
      </c>
      <c r="E116" s="123">
        <f t="shared" si="51"/>
        <v>0.12812499999999999</v>
      </c>
      <c r="F116" s="103">
        <f t="shared" si="51"/>
        <v>0.13839285714285715</v>
      </c>
      <c r="G116" s="123">
        <f t="shared" ref="G116" si="52">G115/G114</f>
        <v>7.7348066298342538E-2</v>
      </c>
      <c r="H116" s="103" t="s">
        <v>31</v>
      </c>
      <c r="I116" s="123" t="s">
        <v>31</v>
      </c>
      <c r="J116" s="103">
        <f t="shared" ref="J116:K116" si="53">J115/J114</f>
        <v>0.13253012048192772</v>
      </c>
      <c r="K116" s="123">
        <f t="shared" si="53"/>
        <v>9.6428571428571433E-2</v>
      </c>
    </row>
    <row r="117" spans="1:11" ht="27.6" x14ac:dyDescent="0.25">
      <c r="A117" s="51" t="s">
        <v>12</v>
      </c>
      <c r="B117" s="104">
        <v>4</v>
      </c>
      <c r="C117" s="41">
        <v>4</v>
      </c>
      <c r="D117" s="104" t="s">
        <v>31</v>
      </c>
      <c r="E117" s="41" t="s">
        <v>31</v>
      </c>
      <c r="F117" s="105" t="s">
        <v>31</v>
      </c>
      <c r="G117" s="41" t="s">
        <v>31</v>
      </c>
      <c r="H117" s="105" t="s">
        <v>31</v>
      </c>
      <c r="I117" s="41" t="s">
        <v>31</v>
      </c>
      <c r="J117" s="48">
        <v>4</v>
      </c>
      <c r="K117" s="41">
        <v>4</v>
      </c>
    </row>
    <row r="118" spans="1:11" ht="13.8" x14ac:dyDescent="0.25">
      <c r="A118" s="6" t="s">
        <v>39</v>
      </c>
      <c r="B118" s="104">
        <v>93</v>
      </c>
      <c r="C118" s="50">
        <v>56</v>
      </c>
      <c r="D118" s="104">
        <v>63</v>
      </c>
      <c r="E118" s="50">
        <v>41</v>
      </c>
      <c r="F118" s="104">
        <v>31</v>
      </c>
      <c r="G118" s="50">
        <v>14</v>
      </c>
      <c r="H118" s="102">
        <v>4</v>
      </c>
      <c r="I118" s="50">
        <v>1</v>
      </c>
      <c r="J118" s="48">
        <f>J117+J115</f>
        <v>191</v>
      </c>
      <c r="K118" s="50">
        <f>K117+K115</f>
        <v>112</v>
      </c>
    </row>
    <row r="119" spans="1:11" ht="13.8" x14ac:dyDescent="0.25">
      <c r="A119" s="6" t="s">
        <v>40</v>
      </c>
      <c r="B119" s="102">
        <v>14</v>
      </c>
      <c r="C119" s="41">
        <v>37</v>
      </c>
      <c r="D119" s="102">
        <v>9</v>
      </c>
      <c r="E119" s="41">
        <v>9</v>
      </c>
      <c r="F119" s="102">
        <v>3</v>
      </c>
      <c r="G119" s="41">
        <v>8</v>
      </c>
      <c r="H119" s="102">
        <v>6</v>
      </c>
      <c r="I119" s="41">
        <v>4</v>
      </c>
      <c r="J119" s="48">
        <v>32</v>
      </c>
      <c r="K119" s="41">
        <v>58</v>
      </c>
    </row>
    <row r="120" spans="1:11" ht="13.8" x14ac:dyDescent="0.25">
      <c r="A120" s="36" t="s">
        <v>57</v>
      </c>
      <c r="B120" s="104">
        <v>3818</v>
      </c>
      <c r="C120" s="41">
        <v>3815</v>
      </c>
      <c r="D120" s="104">
        <v>933</v>
      </c>
      <c r="E120" s="41">
        <v>934</v>
      </c>
      <c r="F120" s="104">
        <v>881</v>
      </c>
      <c r="G120" s="41">
        <v>907</v>
      </c>
      <c r="H120" s="104">
        <v>135</v>
      </c>
      <c r="I120" s="41">
        <v>136</v>
      </c>
      <c r="J120" s="104">
        <v>5767</v>
      </c>
      <c r="K120" s="41">
        <v>5792</v>
      </c>
    </row>
    <row r="121" spans="1:11" ht="15.6" x14ac:dyDescent="0.3">
      <c r="A121" s="117"/>
      <c r="B121" s="117"/>
      <c r="C121" s="117"/>
      <c r="D121" s="117"/>
      <c r="E121" s="117"/>
      <c r="F121" s="118"/>
      <c r="G121" s="118"/>
      <c r="H121" s="72"/>
      <c r="I121" s="72"/>
      <c r="J121" s="72"/>
      <c r="K121" s="71"/>
    </row>
    <row r="122" spans="1:11" x14ac:dyDescent="0.25">
      <c r="A122" s="72"/>
      <c r="B122" s="71"/>
      <c r="C122" s="71"/>
      <c r="D122" s="71"/>
      <c r="E122" s="71"/>
      <c r="F122" s="72"/>
      <c r="G122" s="72"/>
      <c r="H122" s="72"/>
      <c r="I122" s="72"/>
      <c r="J122" s="72"/>
      <c r="K122" s="71"/>
    </row>
    <row r="123" spans="1:11" ht="13.8" x14ac:dyDescent="0.25">
      <c r="A123" s="121" t="s">
        <v>56</v>
      </c>
      <c r="B123" s="71"/>
      <c r="C123" s="71"/>
      <c r="D123" s="71"/>
      <c r="E123" s="71"/>
      <c r="F123" s="72"/>
      <c r="G123" s="72"/>
      <c r="H123" s="72"/>
      <c r="I123" s="72"/>
      <c r="J123" s="72"/>
      <c r="K123" s="71"/>
    </row>
    <row r="124" spans="1:11" ht="13.8" x14ac:dyDescent="0.25">
      <c r="A124" s="26" t="s">
        <v>2</v>
      </c>
      <c r="B124" s="216" t="s">
        <v>42</v>
      </c>
      <c r="C124" s="217"/>
      <c r="D124" s="211" t="s">
        <v>44</v>
      </c>
      <c r="E124" s="210"/>
      <c r="F124" s="211" t="s">
        <v>34</v>
      </c>
      <c r="G124" s="210"/>
      <c r="H124" s="211" t="s">
        <v>35</v>
      </c>
      <c r="I124" s="210"/>
      <c r="J124" s="211" t="s">
        <v>36</v>
      </c>
      <c r="K124" s="210"/>
    </row>
    <row r="125" spans="1:11" ht="14.4" thickBot="1" x14ac:dyDescent="0.3">
      <c r="A125" s="38"/>
      <c r="B125" s="122" t="s">
        <v>56</v>
      </c>
      <c r="C125" s="122" t="s">
        <v>52</v>
      </c>
      <c r="D125" s="122" t="s">
        <v>56</v>
      </c>
      <c r="E125" s="122" t="s">
        <v>52</v>
      </c>
      <c r="F125" s="122" t="s">
        <v>56</v>
      </c>
      <c r="G125" s="122" t="s">
        <v>52</v>
      </c>
      <c r="H125" s="122" t="s">
        <v>56</v>
      </c>
      <c r="I125" s="122" t="s">
        <v>52</v>
      </c>
      <c r="J125" s="122" t="s">
        <v>56</v>
      </c>
      <c r="K125" s="122" t="s">
        <v>52</v>
      </c>
    </row>
    <row r="126" spans="1:11" ht="13.8" x14ac:dyDescent="0.25">
      <c r="A126" s="37" t="s">
        <v>37</v>
      </c>
      <c r="B126" s="102">
        <f>B114-B138</f>
        <v>431</v>
      </c>
      <c r="C126" s="50">
        <f t="shared" ref="C126:K126" si="54">C114-C138</f>
        <v>289</v>
      </c>
      <c r="D126" s="102">
        <f t="shared" si="54"/>
        <v>211</v>
      </c>
      <c r="E126" s="50">
        <f t="shared" si="54"/>
        <v>174</v>
      </c>
      <c r="F126" s="102">
        <f t="shared" si="54"/>
        <v>113</v>
      </c>
      <c r="G126" s="50">
        <f t="shared" si="54"/>
        <v>71</v>
      </c>
      <c r="H126" s="102">
        <f t="shared" si="54"/>
        <v>-41</v>
      </c>
      <c r="I126" s="50">
        <f t="shared" si="54"/>
        <v>-30</v>
      </c>
      <c r="J126" s="102">
        <f t="shared" si="54"/>
        <v>714</v>
      </c>
      <c r="K126" s="50">
        <f t="shared" si="54"/>
        <v>504</v>
      </c>
    </row>
    <row r="127" spans="1:11" ht="27.6" x14ac:dyDescent="0.25">
      <c r="A127" s="36" t="s">
        <v>11</v>
      </c>
      <c r="B127" s="102">
        <f>B115-B139</f>
        <v>42</v>
      </c>
      <c r="C127" s="50">
        <f t="shared" ref="C127:K127" si="55">C115-C139</f>
        <v>11</v>
      </c>
      <c r="D127" s="102">
        <f t="shared" si="55"/>
        <v>29</v>
      </c>
      <c r="E127" s="50">
        <f t="shared" si="55"/>
        <v>24</v>
      </c>
      <c r="F127" s="102">
        <f t="shared" si="55"/>
        <v>15</v>
      </c>
      <c r="G127" s="50">
        <f t="shared" si="55"/>
        <v>2</v>
      </c>
      <c r="H127" s="102">
        <f t="shared" si="55"/>
        <v>2</v>
      </c>
      <c r="I127" s="50">
        <f t="shared" si="55"/>
        <v>1</v>
      </c>
      <c r="J127" s="102">
        <f t="shared" si="55"/>
        <v>88</v>
      </c>
      <c r="K127" s="50">
        <f t="shared" si="55"/>
        <v>38</v>
      </c>
    </row>
    <row r="128" spans="1:11" ht="14.4" x14ac:dyDescent="0.3">
      <c r="A128" s="65" t="s">
        <v>38</v>
      </c>
      <c r="B128" s="103">
        <f>B127/B126</f>
        <v>9.7447795823665889E-2</v>
      </c>
      <c r="C128" s="123">
        <f t="shared" ref="C128" si="56">C127/C126</f>
        <v>3.8062283737024222E-2</v>
      </c>
      <c r="D128" s="103">
        <f>D127/D126</f>
        <v>0.13744075829383887</v>
      </c>
      <c r="E128" s="123">
        <f t="shared" ref="E128" si="57">E127/E126</f>
        <v>0.13793103448275862</v>
      </c>
      <c r="F128" s="103">
        <f>F127/F126</f>
        <v>0.13274336283185842</v>
      </c>
      <c r="G128" s="123">
        <f t="shared" ref="G128" si="58">G127/G126</f>
        <v>2.8169014084507043E-2</v>
      </c>
      <c r="H128" s="104" t="s">
        <v>31</v>
      </c>
      <c r="I128" s="123" t="s">
        <v>31</v>
      </c>
      <c r="J128" s="103">
        <f>J127/J126</f>
        <v>0.12324929971988796</v>
      </c>
      <c r="K128" s="123">
        <f>K127/K126</f>
        <v>7.5396825396825393E-2</v>
      </c>
    </row>
    <row r="129" spans="1:11" ht="27.6" x14ac:dyDescent="0.25">
      <c r="A129" s="51" t="s">
        <v>12</v>
      </c>
      <c r="B129" s="104">
        <f>B117-B141</f>
        <v>2</v>
      </c>
      <c r="C129" s="41">
        <f t="shared" ref="C129:K129" si="59">C117-C141</f>
        <v>2</v>
      </c>
      <c r="D129" s="104" t="s">
        <v>31</v>
      </c>
      <c r="E129" s="41" t="s">
        <v>31</v>
      </c>
      <c r="F129" s="104" t="s">
        <v>31</v>
      </c>
      <c r="G129" s="41" t="s">
        <v>31</v>
      </c>
      <c r="H129" s="104" t="s">
        <v>31</v>
      </c>
      <c r="I129" s="41" t="s">
        <v>31</v>
      </c>
      <c r="J129" s="104">
        <f t="shared" si="59"/>
        <v>2</v>
      </c>
      <c r="K129" s="41">
        <f t="shared" si="59"/>
        <v>2</v>
      </c>
    </row>
    <row r="130" spans="1:11" ht="13.8" x14ac:dyDescent="0.25">
      <c r="A130" s="6" t="s">
        <v>39</v>
      </c>
      <c r="B130" s="104">
        <f>B118-B142</f>
        <v>44</v>
      </c>
      <c r="C130" s="50">
        <f t="shared" ref="C130:K130" si="60">C118-C142</f>
        <v>13</v>
      </c>
      <c r="D130" s="104">
        <f t="shared" si="60"/>
        <v>29</v>
      </c>
      <c r="E130" s="50">
        <f t="shared" si="60"/>
        <v>24</v>
      </c>
      <c r="F130" s="104">
        <f t="shared" si="60"/>
        <v>15</v>
      </c>
      <c r="G130" s="50">
        <f t="shared" si="60"/>
        <v>2</v>
      </c>
      <c r="H130" s="104">
        <f t="shared" si="60"/>
        <v>2</v>
      </c>
      <c r="I130" s="50">
        <f t="shared" si="60"/>
        <v>1</v>
      </c>
      <c r="J130" s="104">
        <f t="shared" si="60"/>
        <v>90</v>
      </c>
      <c r="K130" s="50">
        <f t="shared" si="60"/>
        <v>40</v>
      </c>
    </row>
    <row r="131" spans="1:11" ht="13.8" x14ac:dyDescent="0.25">
      <c r="A131" s="6" t="s">
        <v>40</v>
      </c>
      <c r="B131" s="102">
        <f>B119-B143</f>
        <v>8</v>
      </c>
      <c r="C131" s="41">
        <f t="shared" ref="C131:K131" si="61">C119-C143</f>
        <v>16</v>
      </c>
      <c r="D131" s="102">
        <f t="shared" si="61"/>
        <v>7</v>
      </c>
      <c r="E131" s="41">
        <f t="shared" si="61"/>
        <v>6</v>
      </c>
      <c r="F131" s="102">
        <f t="shared" si="61"/>
        <v>2</v>
      </c>
      <c r="G131" s="41">
        <f t="shared" si="61"/>
        <v>3</v>
      </c>
      <c r="H131" s="102">
        <f t="shared" si="61"/>
        <v>0</v>
      </c>
      <c r="I131" s="41">
        <f t="shared" si="61"/>
        <v>2</v>
      </c>
      <c r="J131" s="102">
        <f t="shared" si="61"/>
        <v>17</v>
      </c>
      <c r="K131" s="41">
        <f t="shared" si="61"/>
        <v>27</v>
      </c>
    </row>
    <row r="132" spans="1:11" ht="13.8" x14ac:dyDescent="0.25">
      <c r="A132" s="36" t="s">
        <v>57</v>
      </c>
      <c r="B132" s="104">
        <f>B120</f>
        <v>3818</v>
      </c>
      <c r="C132" s="41">
        <f t="shared" ref="C132:K132" si="62">C120</f>
        <v>3815</v>
      </c>
      <c r="D132" s="104">
        <f t="shared" si="62"/>
        <v>933</v>
      </c>
      <c r="E132" s="41">
        <f t="shared" si="62"/>
        <v>934</v>
      </c>
      <c r="F132" s="104">
        <f t="shared" si="62"/>
        <v>881</v>
      </c>
      <c r="G132" s="41">
        <f t="shared" si="62"/>
        <v>907</v>
      </c>
      <c r="H132" s="104">
        <f t="shared" si="62"/>
        <v>135</v>
      </c>
      <c r="I132" s="41">
        <f t="shared" si="62"/>
        <v>136</v>
      </c>
      <c r="J132" s="104">
        <f t="shared" si="62"/>
        <v>5767</v>
      </c>
      <c r="K132" s="41">
        <f t="shared" si="62"/>
        <v>5792</v>
      </c>
    </row>
    <row r="133" spans="1:11" ht="15.6" x14ac:dyDescent="0.3">
      <c r="A133" s="112"/>
      <c r="B133" s="112"/>
      <c r="C133" s="112"/>
      <c r="D133" s="112"/>
      <c r="E133" s="112"/>
      <c r="F133" s="113"/>
      <c r="G133" s="113"/>
      <c r="K133" s="52"/>
    </row>
    <row r="134" spans="1:11" ht="15.6" x14ac:dyDescent="0.3">
      <c r="A134" s="66"/>
      <c r="B134" s="66"/>
      <c r="C134" s="66"/>
      <c r="D134" s="66"/>
      <c r="E134" s="66"/>
      <c r="F134" s="67"/>
      <c r="G134" s="67"/>
      <c r="K134" s="52"/>
    </row>
    <row r="135" spans="1:11" ht="13.8" x14ac:dyDescent="0.25">
      <c r="A135" s="39" t="s">
        <v>54</v>
      </c>
      <c r="B135" s="52"/>
      <c r="C135" s="52"/>
      <c r="D135" s="52"/>
      <c r="E135" s="52"/>
      <c r="K135" s="52"/>
    </row>
    <row r="136" spans="1:11" ht="13.8" x14ac:dyDescent="0.25">
      <c r="A136" s="26" t="s">
        <v>2</v>
      </c>
      <c r="B136" s="216" t="s">
        <v>42</v>
      </c>
      <c r="C136" s="217"/>
      <c r="D136" s="211" t="s">
        <v>44</v>
      </c>
      <c r="E136" s="210"/>
      <c r="F136" s="211" t="s">
        <v>34</v>
      </c>
      <c r="G136" s="210"/>
      <c r="H136" s="211" t="s">
        <v>35</v>
      </c>
      <c r="I136" s="210"/>
      <c r="J136" s="211" t="s">
        <v>36</v>
      </c>
      <c r="K136" s="210"/>
    </row>
    <row r="137" spans="1:11" ht="14.4" thickBot="1" x14ac:dyDescent="0.3">
      <c r="A137" s="38"/>
      <c r="B137" s="111" t="s">
        <v>54</v>
      </c>
      <c r="C137" s="40" t="s">
        <v>46</v>
      </c>
      <c r="D137" s="111" t="s">
        <v>54</v>
      </c>
      <c r="E137" s="40" t="s">
        <v>46</v>
      </c>
      <c r="F137" s="111" t="s">
        <v>54</v>
      </c>
      <c r="G137" s="40" t="s">
        <v>46</v>
      </c>
      <c r="H137" s="111" t="s">
        <v>54</v>
      </c>
      <c r="I137" s="40" t="s">
        <v>46</v>
      </c>
      <c r="J137" s="111" t="s">
        <v>54</v>
      </c>
      <c r="K137" s="40" t="s">
        <v>46</v>
      </c>
    </row>
    <row r="138" spans="1:11" ht="13.8" x14ac:dyDescent="0.25">
      <c r="A138" s="37" t="s">
        <v>37</v>
      </c>
      <c r="B138" s="102">
        <v>419</v>
      </c>
      <c r="C138" s="50">
        <v>401</v>
      </c>
      <c r="D138" s="48">
        <v>213</v>
      </c>
      <c r="E138" s="50">
        <v>146</v>
      </c>
      <c r="F138" s="48">
        <v>111</v>
      </c>
      <c r="G138" s="50">
        <v>110</v>
      </c>
      <c r="H138" s="48">
        <v>-46</v>
      </c>
      <c r="I138" s="50">
        <v>-41</v>
      </c>
      <c r="J138" s="48">
        <f>SUM(H138,F138,D138,B138)</f>
        <v>697</v>
      </c>
      <c r="K138" s="41">
        <f>SUM(I138,G138,E138,C138)</f>
        <v>616</v>
      </c>
    </row>
    <row r="139" spans="1:11" ht="27.6" x14ac:dyDescent="0.25">
      <c r="A139" s="36" t="s">
        <v>11</v>
      </c>
      <c r="B139" s="102">
        <v>47</v>
      </c>
      <c r="C139" s="50">
        <v>41</v>
      </c>
      <c r="D139" s="102">
        <v>34</v>
      </c>
      <c r="E139" s="50">
        <v>17</v>
      </c>
      <c r="F139" s="102">
        <v>16</v>
      </c>
      <c r="G139" s="50">
        <v>12</v>
      </c>
      <c r="H139" s="102">
        <v>2</v>
      </c>
      <c r="I139" s="50">
        <v>0</v>
      </c>
      <c r="J139" s="48">
        <f>SUM(H139,F139,D139,B139)</f>
        <v>99</v>
      </c>
      <c r="K139" s="41">
        <f>SUM(I139,G139,E139,C139)</f>
        <v>70</v>
      </c>
    </row>
    <row r="140" spans="1:11" ht="14.4" x14ac:dyDescent="0.3">
      <c r="A140" s="65" t="s">
        <v>38</v>
      </c>
      <c r="B140" s="103">
        <f t="shared" ref="B140:F140" si="63">B139/B138</f>
        <v>0.11217183770883055</v>
      </c>
      <c r="C140" s="42">
        <f t="shared" ref="C140" si="64">C139/C138</f>
        <v>0.10224438902743142</v>
      </c>
      <c r="D140" s="103">
        <f t="shared" si="63"/>
        <v>0.15962441314553991</v>
      </c>
      <c r="E140" s="42">
        <f t="shared" ref="E140" si="65">E139/E138</f>
        <v>0.11643835616438356</v>
      </c>
      <c r="F140" s="103">
        <f t="shared" si="63"/>
        <v>0.14414414414414414</v>
      </c>
      <c r="G140" s="42">
        <f t="shared" ref="G140" si="66">G139/G138</f>
        <v>0.10909090909090909</v>
      </c>
      <c r="H140" s="103" t="s">
        <v>31</v>
      </c>
      <c r="I140" s="42" t="s">
        <v>31</v>
      </c>
      <c r="J140" s="103">
        <f>J139/J138</f>
        <v>0.14203730272596843</v>
      </c>
      <c r="K140" s="42">
        <f>K139/K138</f>
        <v>0.11363636363636363</v>
      </c>
    </row>
    <row r="141" spans="1:11" ht="27.6" x14ac:dyDescent="0.25">
      <c r="A141" s="51" t="s">
        <v>12</v>
      </c>
      <c r="B141" s="104">
        <v>2</v>
      </c>
      <c r="C141" s="41">
        <v>2</v>
      </c>
      <c r="D141" s="104" t="s">
        <v>31</v>
      </c>
      <c r="E141" s="41" t="s">
        <v>31</v>
      </c>
      <c r="F141" s="105" t="s">
        <v>31</v>
      </c>
      <c r="G141" s="41" t="s">
        <v>31</v>
      </c>
      <c r="H141" s="105" t="s">
        <v>31</v>
      </c>
      <c r="I141" s="41" t="s">
        <v>31</v>
      </c>
      <c r="J141" s="48">
        <f t="shared" ref="J141:K144" si="67">SUM(H141,F141,D141,B141)</f>
        <v>2</v>
      </c>
      <c r="K141" s="41">
        <f t="shared" si="67"/>
        <v>2</v>
      </c>
    </row>
    <row r="142" spans="1:11" ht="13.8" x14ac:dyDescent="0.25">
      <c r="A142" s="6" t="s">
        <v>39</v>
      </c>
      <c r="B142" s="104">
        <f>B141+B139</f>
        <v>49</v>
      </c>
      <c r="C142" s="50">
        <f>C141+C139</f>
        <v>43</v>
      </c>
      <c r="D142" s="104">
        <v>34</v>
      </c>
      <c r="E142" s="50">
        <v>17</v>
      </c>
      <c r="F142" s="104">
        <v>16</v>
      </c>
      <c r="G142" s="50">
        <v>12</v>
      </c>
      <c r="H142" s="102">
        <v>2</v>
      </c>
      <c r="I142" s="50">
        <v>0</v>
      </c>
      <c r="J142" s="48">
        <f t="shared" si="67"/>
        <v>101</v>
      </c>
      <c r="K142" s="50">
        <f t="shared" si="67"/>
        <v>72</v>
      </c>
    </row>
    <row r="143" spans="1:11" ht="13.8" x14ac:dyDescent="0.25">
      <c r="A143" s="6" t="s">
        <v>40</v>
      </c>
      <c r="B143" s="102">
        <v>6</v>
      </c>
      <c r="C143" s="41">
        <v>21</v>
      </c>
      <c r="D143" s="102">
        <v>2</v>
      </c>
      <c r="E143" s="41">
        <v>3</v>
      </c>
      <c r="F143" s="102">
        <v>1</v>
      </c>
      <c r="G143" s="41">
        <v>5</v>
      </c>
      <c r="H143" s="102">
        <v>6</v>
      </c>
      <c r="I143" s="41">
        <v>2</v>
      </c>
      <c r="J143" s="48">
        <f t="shared" si="67"/>
        <v>15</v>
      </c>
      <c r="K143" s="41">
        <f t="shared" si="67"/>
        <v>31</v>
      </c>
    </row>
    <row r="144" spans="1:11" ht="13.8" x14ac:dyDescent="0.25">
      <c r="A144" s="36" t="s">
        <v>45</v>
      </c>
      <c r="B144" s="104">
        <v>3818</v>
      </c>
      <c r="C144" s="41">
        <v>3856</v>
      </c>
      <c r="D144" s="104">
        <v>917</v>
      </c>
      <c r="E144" s="41">
        <v>942</v>
      </c>
      <c r="F144" s="104">
        <v>871</v>
      </c>
      <c r="G144" s="41">
        <v>941</v>
      </c>
      <c r="H144" s="104">
        <v>136</v>
      </c>
      <c r="I144" s="41">
        <v>134</v>
      </c>
      <c r="J144" s="104">
        <f t="shared" si="67"/>
        <v>5742</v>
      </c>
      <c r="K144" s="41">
        <f t="shared" si="67"/>
        <v>5873</v>
      </c>
    </row>
    <row r="145" spans="1:11" ht="15.6" x14ac:dyDescent="0.3">
      <c r="A145" s="66"/>
      <c r="B145" s="66"/>
      <c r="C145" s="66"/>
      <c r="D145" s="66"/>
      <c r="E145" s="66"/>
      <c r="F145" s="67"/>
      <c r="G145" s="67"/>
      <c r="K145" s="52"/>
    </row>
    <row r="146" spans="1:11" s="71" customFormat="1" x14ac:dyDescent="0.25">
      <c r="A146" s="1" t="s">
        <v>41</v>
      </c>
      <c r="F146" s="72"/>
      <c r="G146" s="72"/>
      <c r="H146" s="72"/>
      <c r="I146" s="72"/>
      <c r="J146" s="72"/>
    </row>
    <row r="147" spans="1:11" s="71" customFormat="1" x14ac:dyDescent="0.25">
      <c r="A147" s="1"/>
      <c r="F147" s="72"/>
      <c r="G147" s="72"/>
      <c r="H147" s="72"/>
      <c r="I147" s="72"/>
      <c r="J147" s="72"/>
    </row>
    <row r="148" spans="1:11" s="71" customFormat="1" x14ac:dyDescent="0.25">
      <c r="A148" s="1"/>
      <c r="F148" s="72"/>
      <c r="G148" s="72"/>
      <c r="H148" s="72"/>
      <c r="I148" s="72"/>
      <c r="J148" s="72"/>
    </row>
    <row r="150" spans="1:11" x14ac:dyDescent="0.25">
      <c r="B150" s="52"/>
      <c r="C150" s="52"/>
      <c r="D150" s="52"/>
      <c r="E150" s="52"/>
      <c r="K150" s="52"/>
    </row>
  </sheetData>
  <mergeCells count="67">
    <mergeCell ref="B74:C74"/>
    <mergeCell ref="D74:E74"/>
    <mergeCell ref="F74:G74"/>
    <mergeCell ref="H74:I74"/>
    <mergeCell ref="J74:K74"/>
    <mergeCell ref="H86:I86"/>
    <mergeCell ref="J86:K86"/>
    <mergeCell ref="H136:I136"/>
    <mergeCell ref="J136:K136"/>
    <mergeCell ref="H112:I112"/>
    <mergeCell ref="J112:K112"/>
    <mergeCell ref="H99:I99"/>
    <mergeCell ref="J99:K99"/>
    <mergeCell ref="H124:I124"/>
    <mergeCell ref="J124:K124"/>
    <mergeCell ref="B86:C86"/>
    <mergeCell ref="D86:E86"/>
    <mergeCell ref="D124:E124"/>
    <mergeCell ref="F124:G124"/>
    <mergeCell ref="B99:C99"/>
    <mergeCell ref="D99:E99"/>
    <mergeCell ref="F86:G86"/>
    <mergeCell ref="F99:G99"/>
    <mergeCell ref="B136:C136"/>
    <mergeCell ref="D136:E136"/>
    <mergeCell ref="F136:G136"/>
    <mergeCell ref="B112:C112"/>
    <mergeCell ref="D112:E112"/>
    <mergeCell ref="F112:G112"/>
    <mergeCell ref="B124:C124"/>
    <mergeCell ref="A1:D1"/>
    <mergeCell ref="A2:D2"/>
    <mergeCell ref="F2:G2"/>
    <mergeCell ref="B62:C62"/>
    <mergeCell ref="D62:E62"/>
    <mergeCell ref="F62:G62"/>
    <mergeCell ref="B50:C50"/>
    <mergeCell ref="D50:E50"/>
    <mergeCell ref="F50:G50"/>
    <mergeCell ref="B38:C38"/>
    <mergeCell ref="D38:E38"/>
    <mergeCell ref="F38:G38"/>
    <mergeCell ref="B16:C16"/>
    <mergeCell ref="D16:E16"/>
    <mergeCell ref="F16:G16"/>
    <mergeCell ref="B5:C5"/>
    <mergeCell ref="J50:K50"/>
    <mergeCell ref="E72:F72"/>
    <mergeCell ref="G72:H72"/>
    <mergeCell ref="I72:J72"/>
    <mergeCell ref="K72:L72"/>
    <mergeCell ref="H62:I62"/>
    <mergeCell ref="J62:K62"/>
    <mergeCell ref="H50:I50"/>
    <mergeCell ref="H38:I38"/>
    <mergeCell ref="J38:K38"/>
    <mergeCell ref="B27:C27"/>
    <mergeCell ref="D27:E27"/>
    <mergeCell ref="F27:G27"/>
    <mergeCell ref="H27:I27"/>
    <mergeCell ref="J27:K27"/>
    <mergeCell ref="D5:E5"/>
    <mergeCell ref="F5:G5"/>
    <mergeCell ref="H5:I5"/>
    <mergeCell ref="J5:K5"/>
    <mergeCell ref="H16:I16"/>
    <mergeCell ref="J16:K16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ignoredErrors>
    <ignoredError sqref="B128:K129 J140:K140 C90 J90:K90 B42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2A1ED08996DA4E8C7AEA2A85F63621" ma:contentTypeVersion="16" ma:contentTypeDescription="Ein neues Dokument erstellen." ma:contentTypeScope="" ma:versionID="058ab9ec16cd24b294269729e63217c6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d60e9ee29d36640376eb869563aa689a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bcf1e9-e461-470a-bb88-762ecdddcc59">
      <Terms xmlns="http://schemas.microsoft.com/office/infopath/2007/PartnerControls"/>
    </lcf76f155ced4ddcb4097134ff3c332f>
    <TaxCatchAll xmlns="3f1b031d-910b-4ce4-8c1e-31068d7e3e0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322F1-A4C6-4E46-9DA4-81C65BA44C8B}"/>
</file>

<file path=customXml/itemProps2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  <ds:schemaRef ds:uri="3f1b031d-910b-4ce4-8c1e-31068d7e3e06"/>
  </ds:schemaRefs>
</ds:datastoreItem>
</file>

<file path=customXml/itemProps3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Landau, Theresa (Mannheim)</cp:lastModifiedBy>
  <cp:revision/>
  <cp:lastPrinted>2022-10-26T13:45:27Z</cp:lastPrinted>
  <dcterms:created xsi:type="dcterms:W3CDTF">2016-03-07T14:42:29Z</dcterms:created>
  <dcterms:modified xsi:type="dcterms:W3CDTF">2023-03-08T09:21:37Z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